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0" activeTab="1"/>
  </bookViews>
  <sheets>
    <sheet name="НМЦК" sheetId="1" r:id="rId1"/>
    <sheet name="обоснование" sheetId="2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A2" i="2" l="1"/>
  <c r="O11" i="1"/>
  <c r="O12" i="1"/>
  <c r="O13" i="1"/>
  <c r="O14" i="1"/>
  <c r="N11" i="1"/>
  <c r="N12" i="1"/>
  <c r="N13" i="1"/>
  <c r="N14" i="1" s="1"/>
  <c r="M12" i="1"/>
  <c r="M13" i="1"/>
  <c r="M11" i="1"/>
  <c r="M14" i="1"/>
  <c r="I13" i="1"/>
  <c r="H13" i="1"/>
  <c r="J13" i="1" s="1"/>
  <c r="I12" i="1"/>
  <c r="H12" i="1"/>
  <c r="J12" i="1" s="1"/>
  <c r="C7" i="2"/>
  <c r="M19" i="1"/>
  <c r="M18" i="1"/>
  <c r="M20" i="1"/>
  <c r="A4" i="1" l="1"/>
  <c r="C6" i="2" l="1"/>
  <c r="C4" i="2"/>
  <c r="H11" i="1" l="1"/>
  <c r="J11" i="1" s="1"/>
  <c r="J14" i="1" s="1"/>
  <c r="C6" i="1"/>
  <c r="I11" i="1" l="1"/>
</calcChain>
</file>

<file path=xl/sharedStrings.xml><?xml version="1.0" encoding="utf-8"?>
<sst xmlns="http://schemas.openxmlformats.org/spreadsheetml/2006/main" count="37" uniqueCount="35">
  <si>
    <t>№ п/п</t>
  </si>
  <si>
    <t>Наименование Товара</t>
  </si>
  <si>
    <t>Ед. изм.</t>
  </si>
  <si>
    <t>Количество</t>
  </si>
  <si>
    <t>Коэффициент вариации</t>
  </si>
  <si>
    <t>шт.</t>
  </si>
  <si>
    <t>Обоснование начальной (максимальной) цены контракта: произведено на основании представленных коммерческих предложений потенциальных поставщиков (подрядчиков, исполнителей) и рассчитана методом сопоставительных рыночных цен (анализ рынка), в соответствии с ч. 6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нужд".</t>
  </si>
  <si>
    <t>КП №1</t>
  </si>
  <si>
    <t>КП №2</t>
  </si>
  <si>
    <t>КП №3</t>
  </si>
  <si>
    <t>Средняя расчетная цена, руб.</t>
  </si>
  <si>
    <t>Цена за 1 (одну) шт.,руб.</t>
  </si>
  <si>
    <t>НМЦК</t>
  </si>
  <si>
    <t>Для определения начальной (максимальной) цены контракта произведен расчет в соответствии с приказом Министерства экономического развития Российской Федерации от 2 октября 2013 г. №567 "Об утверждении методических рекомендаций по применению методов определения начальной (максимальной) цены контракта, заключенного с единственным поставщиком (подрядчиком, исполнителем)".</t>
  </si>
  <si>
    <t>КП №1: Ценовое предложение от Поставщика №1</t>
  </si>
  <si>
    <t>КП №2: Ценовое предложение от Поставщика №2</t>
  </si>
  <si>
    <t>КП №3: Ценовое предложение от Поставщика №3</t>
  </si>
  <si>
    <t>Итого</t>
  </si>
  <si>
    <t>РАСЧЕТ НАЧАЛЬНОЙ (МАКСИМАЛЬНОЙ) ЦЕНЫ КОНТРАКТА</t>
  </si>
  <si>
    <r>
      <rPr>
        <b/>
        <sz val="12"/>
        <color rgb="FF000000"/>
        <rFont val="Times New Roman"/>
        <family val="1"/>
        <charset val="204"/>
      </rPr>
      <t>Используемый метод:</t>
    </r>
    <r>
      <rPr>
        <sz val="12"/>
        <color rgb="FF000000"/>
        <rFont val="Times New Roman"/>
        <family val="1"/>
        <charset val="204"/>
      </rPr>
      <t xml:space="preserve"> метод сопоставительных рыночных цен (анализ рынка)</t>
    </r>
  </si>
  <si>
    <t xml:space="preserve">Приложение№ 2                                                                </t>
  </si>
  <si>
    <t>Зам.начальника ОАКР</t>
  </si>
  <si>
    <t>П.Н.Сорокин</t>
  </si>
  <si>
    <r>
      <rPr>
        <b/>
        <sz val="12"/>
        <color rgb="FF000000"/>
        <rFont val="Times New Roman"/>
        <family val="1"/>
        <charset val="204"/>
      </rPr>
      <t>Начальная (максимальная) цена контракта:</t>
    </r>
    <r>
      <rPr>
        <sz val="12"/>
        <color rgb="FF000000"/>
        <rFont val="Times New Roman"/>
        <family val="1"/>
        <charset val="204"/>
      </rPr>
      <t xml:space="preserve">  </t>
    </r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</si>
  <si>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</si>
  <si>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</si>
  <si>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</si>
  <si>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 (анализ рынка), в соответствии с ч. 6 ст. 22 Федерального закона от 05.04.2013 г. № 44-ФЗ</t>
  </si>
  <si>
    <t>Расчет НМЦК</t>
  </si>
  <si>
    <t>Дата подготовки обоснования НМЦК:</t>
  </si>
  <si>
    <t xml:space="preserve">Заместитель начальника отдела АКР </t>
  </si>
  <si>
    <t>П.Н. Сорокин</t>
  </si>
  <si>
    <t>Бланк «Благодарственное письмо»</t>
  </si>
  <si>
    <t>Бланк «Приветственный адрес»</t>
  </si>
  <si>
    <t>Бланк «Грамота»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</si>
</sst>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/>
    <xf numFmtId="2" fontId="8" fillId="0" borderId="1" xfId="0" applyNumberFormat="1" applyFont="1" applyBorder="1" applyAlignment="1">
      <alignment horizontal="center" vertical="center" textRotation="90" wrapText="1"/>
    </xf>
    <xf numFmtId="2" fontId="10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2" fontId="9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textRotation="90" wrapText="1"/>
    </xf>
    <xf numFmtId="2" fontId="1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9525" cy="9525"/>
    <xdr:pic>
      <xdr:nvPicPr>
        <xdr:cNvPr id="2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2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3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4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5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6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7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9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2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5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6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7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8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9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0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1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2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3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4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5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6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47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8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9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0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1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2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3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4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5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6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7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8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9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0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1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2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63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4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5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6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7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8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9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0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1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2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3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4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5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6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7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8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79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0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1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2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3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4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5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6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7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8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9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0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1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2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3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4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95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6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1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2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3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4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5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6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8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1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4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5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6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7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8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9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0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1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2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3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4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5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6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7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8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9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0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1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2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3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4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5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6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7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8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9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0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1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2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3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4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5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6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7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8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9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0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1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2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3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4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5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6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7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8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9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0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1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2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3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4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5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6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7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8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9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0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1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6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7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8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9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0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1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3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6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7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8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9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371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73;&#1097;&#1072;&#1103;\&#1054;&#1090;&#1076;&#1077;&#1083;%20&#1040;&#1050;&#1056;\progs\MyExelAdd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6;&#1072;&#1079;&#1085;&#1086;&#1077;\progs\MyExelAdd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4" zoomScale="85" zoomScaleNormal="85" workbookViewId="0">
      <selection activeCell="B13" sqref="B13"/>
    </sheetView>
  </sheetViews>
  <sheetFormatPr defaultRowHeight="15" x14ac:dyDescent="0.25"/>
  <cols>
    <col min="1" max="1" width="5.85546875" customWidth="1"/>
    <col min="2" max="2" width="56.42578125" customWidth="1"/>
    <col min="3" max="3" width="5.5703125" customWidth="1"/>
    <col min="4" max="4" width="6.42578125" customWidth="1"/>
    <col min="5" max="5" width="8.85546875" customWidth="1"/>
    <col min="6" max="6" width="9.5703125" customWidth="1"/>
    <col min="7" max="7" width="9.85546875" customWidth="1"/>
    <col min="8" max="8" width="11.140625" customWidth="1"/>
    <col min="9" max="9" width="7.42578125" customWidth="1"/>
    <col min="10" max="10" width="16.42578125" customWidth="1"/>
    <col min="11" max="11" width="9.5703125" bestFit="1" customWidth="1"/>
    <col min="12" max="12" width="14.140625" customWidth="1"/>
    <col min="13" max="13" width="8.28515625" bestFit="1" customWidth="1"/>
    <col min="14" max="15" width="7" bestFit="1" customWidth="1"/>
  </cols>
  <sheetData>
    <row r="1" spans="1:15" ht="18" customHeight="1" x14ac:dyDescent="0.25">
      <c r="A1" s="7"/>
      <c r="B1" s="7"/>
      <c r="C1" s="8"/>
      <c r="D1" s="8"/>
      <c r="E1" s="8"/>
      <c r="F1" s="8"/>
      <c r="G1" s="40" t="s">
        <v>20</v>
      </c>
      <c r="H1" s="40"/>
      <c r="I1" s="40"/>
      <c r="J1" s="40"/>
    </row>
    <row r="2" spans="1:15" ht="21" customHeight="1" x14ac:dyDescent="0.25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</row>
    <row r="3" spans="1:15" ht="6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5" ht="21.75" customHeight="1" x14ac:dyDescent="0.25">
      <c r="A4" s="34" t="str">
        <f>обоснование!A2</f>
        <v>«Бланки благодарственных писем»</v>
      </c>
      <c r="B4" s="34"/>
      <c r="C4" s="34"/>
      <c r="D4" s="34"/>
      <c r="E4" s="34"/>
      <c r="F4" s="34"/>
      <c r="G4" s="34"/>
      <c r="H4" s="34"/>
      <c r="I4" s="34"/>
      <c r="J4" s="9"/>
    </row>
    <row r="5" spans="1:15" ht="15" customHeight="1" x14ac:dyDescent="0.25">
      <c r="A5" s="41" t="s">
        <v>19</v>
      </c>
      <c r="B5" s="41"/>
      <c r="C5" s="41"/>
      <c r="D5" s="41"/>
      <c r="E5" s="41"/>
      <c r="F5" s="41"/>
      <c r="G5" s="41"/>
      <c r="H5" s="41"/>
      <c r="I5" s="41"/>
      <c r="J5" s="9"/>
    </row>
    <row r="6" spans="1:15" ht="24.75" customHeight="1" x14ac:dyDescent="0.25">
      <c r="A6" s="48" t="s">
        <v>23</v>
      </c>
      <c r="B6" s="48"/>
      <c r="C6" s="48" t="e">
        <f ca="1">[1]!СУММАПРОП(J14)</f>
        <v>#NAME?</v>
      </c>
      <c r="D6" s="48"/>
      <c r="E6" s="48"/>
      <c r="F6" s="48"/>
      <c r="G6" s="48"/>
      <c r="H6" s="48"/>
      <c r="I6" s="48"/>
      <c r="J6" s="48"/>
    </row>
    <row r="7" spans="1:15" ht="69.75" customHeight="1" x14ac:dyDescent="0.25">
      <c r="A7" s="41" t="s">
        <v>6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3" customHeight="1" x14ac:dyDescent="0.25">
      <c r="A8" s="4"/>
      <c r="B8" s="4"/>
      <c r="C8" s="4"/>
      <c r="D8" s="4"/>
      <c r="E8" s="4"/>
      <c r="F8" s="4"/>
      <c r="G8" s="4"/>
      <c r="H8" s="4"/>
      <c r="I8" s="4"/>
      <c r="J8" s="3"/>
    </row>
    <row r="9" spans="1:15" ht="25.5" customHeight="1" x14ac:dyDescent="0.25">
      <c r="A9" s="35" t="s">
        <v>0</v>
      </c>
      <c r="B9" s="35" t="s">
        <v>1</v>
      </c>
      <c r="C9" s="36" t="s">
        <v>2</v>
      </c>
      <c r="D9" s="36" t="s">
        <v>3</v>
      </c>
      <c r="E9" s="44" t="s">
        <v>11</v>
      </c>
      <c r="F9" s="44"/>
      <c r="G9" s="44"/>
      <c r="H9" s="36" t="s">
        <v>10</v>
      </c>
      <c r="I9" s="36" t="s">
        <v>4</v>
      </c>
      <c r="J9" s="43" t="s">
        <v>17</v>
      </c>
    </row>
    <row r="10" spans="1:15" ht="36" customHeight="1" x14ac:dyDescent="0.25">
      <c r="A10" s="35"/>
      <c r="B10" s="35"/>
      <c r="C10" s="36"/>
      <c r="D10" s="36"/>
      <c r="E10" s="10" t="s">
        <v>7</v>
      </c>
      <c r="F10" s="10" t="s">
        <v>8</v>
      </c>
      <c r="G10" s="10" t="s">
        <v>9</v>
      </c>
      <c r="H10" s="36"/>
      <c r="I10" s="36"/>
      <c r="J10" s="43"/>
      <c r="L10" s="38"/>
      <c r="M10" s="38"/>
      <c r="N10" s="38"/>
      <c r="O10" s="38"/>
    </row>
    <row r="11" spans="1:15" ht="27.6" customHeight="1" x14ac:dyDescent="0.25">
      <c r="A11" s="18">
        <v>1</v>
      </c>
      <c r="B11" s="17" t="s">
        <v>32</v>
      </c>
      <c r="C11" s="19" t="s">
        <v>5</v>
      </c>
      <c r="D11" s="32">
        <v>100</v>
      </c>
      <c r="E11" s="20">
        <v>118</v>
      </c>
      <c r="F11" s="20">
        <v>120</v>
      </c>
      <c r="G11" s="11">
        <v>125</v>
      </c>
      <c r="H11" s="31">
        <f>(E11+F11+G11)/3</f>
        <v>121</v>
      </c>
      <c r="I11" s="31">
        <f>STDEV(E11:G11)/AVERAGE(E11:G11)*100</f>
        <v>2.9797944425322225</v>
      </c>
      <c r="J11" s="29">
        <f>H11*D11</f>
        <v>12100</v>
      </c>
      <c r="L11" s="16"/>
      <c r="M11" s="16">
        <f>$D11*E11</f>
        <v>11800</v>
      </c>
      <c r="N11" s="30">
        <f>$D11*F11</f>
        <v>12000</v>
      </c>
      <c r="O11" s="30">
        <f>$D11*G11</f>
        <v>12500</v>
      </c>
    </row>
    <row r="12" spans="1:15" ht="27.6" customHeight="1" x14ac:dyDescent="0.25">
      <c r="A12" s="18">
        <v>2</v>
      </c>
      <c r="B12" s="17" t="s">
        <v>33</v>
      </c>
      <c r="C12" s="19" t="s">
        <v>5</v>
      </c>
      <c r="D12" s="32">
        <v>50</v>
      </c>
      <c r="E12" s="20">
        <v>228</v>
      </c>
      <c r="F12" s="20">
        <v>230</v>
      </c>
      <c r="G12" s="11">
        <v>235</v>
      </c>
      <c r="H12" s="31">
        <f>(E12+F12+G12)/3</f>
        <v>231</v>
      </c>
      <c r="I12" s="31">
        <f>STDEV(E12:G12)/AVERAGE(E12:G12)*100</f>
        <v>1.5608447079930687</v>
      </c>
      <c r="J12" s="29">
        <f>H12*D12</f>
        <v>11550</v>
      </c>
      <c r="L12" s="30"/>
      <c r="M12" s="30">
        <f t="shared" ref="M12:O13" si="0">$D12*E12</f>
        <v>11400</v>
      </c>
      <c r="N12" s="30">
        <f t="shared" si="0"/>
        <v>11500</v>
      </c>
      <c r="O12" s="30">
        <f t="shared" si="0"/>
        <v>11750</v>
      </c>
    </row>
    <row r="13" spans="1:15" ht="27.6" customHeight="1" x14ac:dyDescent="0.25">
      <c r="A13" s="18">
        <v>3</v>
      </c>
      <c r="B13" s="17" t="s">
        <v>34</v>
      </c>
      <c r="C13" s="19" t="s">
        <v>5</v>
      </c>
      <c r="D13" s="32">
        <v>30</v>
      </c>
      <c r="E13" s="20">
        <v>53.33</v>
      </c>
      <c r="F13" s="20">
        <v>55</v>
      </c>
      <c r="G13" s="11">
        <v>57</v>
      </c>
      <c r="H13" s="31">
        <f>(E13+F13+G13)/3</f>
        <v>55.109999999999992</v>
      </c>
      <c r="I13" s="31">
        <f>STDEV(E13:G13)/AVERAGE(E13:G13)*100</f>
        <v>3.3341881477189652</v>
      </c>
      <c r="J13" s="29">
        <f>H13*D13</f>
        <v>1653.2999999999997</v>
      </c>
      <c r="L13" s="30"/>
      <c r="M13" s="30">
        <f t="shared" si="0"/>
        <v>1599.8999999999999</v>
      </c>
      <c r="N13" s="30">
        <f t="shared" si="0"/>
        <v>1650</v>
      </c>
      <c r="O13" s="30">
        <f t="shared" si="0"/>
        <v>1710</v>
      </c>
    </row>
    <row r="14" spans="1:15" ht="21.75" customHeight="1" x14ac:dyDescent="0.25">
      <c r="A14" s="22"/>
      <c r="B14" s="45" t="s">
        <v>12</v>
      </c>
      <c r="C14" s="46"/>
      <c r="D14" s="46"/>
      <c r="E14" s="46"/>
      <c r="F14" s="46"/>
      <c r="G14" s="46"/>
      <c r="H14" s="46"/>
      <c r="I14" s="47"/>
      <c r="J14" s="21">
        <f>SUM(J11:J13)</f>
        <v>25303.3</v>
      </c>
      <c r="K14" s="1"/>
      <c r="L14" s="1"/>
      <c r="M14">
        <f>SUM(M11:M13)</f>
        <v>24799.9</v>
      </c>
      <c r="N14">
        <f>SUM(N11:N13)</f>
        <v>25150</v>
      </c>
      <c r="O14">
        <f>SUM(O11:O13)</f>
        <v>25960</v>
      </c>
    </row>
    <row r="15" spans="1:15" ht="3.75" customHeight="1" x14ac:dyDescent="0.25">
      <c r="A15" s="5"/>
      <c r="B15" s="5"/>
      <c r="C15" s="5"/>
      <c r="D15" s="5"/>
      <c r="E15" s="5"/>
      <c r="F15" s="5"/>
      <c r="G15" s="5"/>
      <c r="H15" s="5"/>
      <c r="I15" s="6"/>
      <c r="J15" s="3"/>
      <c r="K15" s="1"/>
      <c r="L15" s="1"/>
    </row>
    <row r="16" spans="1:15" ht="59.25" customHeight="1" x14ac:dyDescent="0.25">
      <c r="A16" s="39" t="s">
        <v>13</v>
      </c>
      <c r="B16" s="39"/>
      <c r="C16" s="39"/>
      <c r="D16" s="39"/>
      <c r="E16" s="39"/>
      <c r="F16" s="39"/>
      <c r="G16" s="39"/>
      <c r="H16" s="39"/>
      <c r="I16" s="39"/>
      <c r="J16" s="39"/>
      <c r="K16" s="1"/>
      <c r="L16" s="1"/>
    </row>
    <row r="17" spans="1:13" ht="4.5" customHeight="1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9"/>
      <c r="K17" s="1"/>
      <c r="L17" s="1"/>
    </row>
    <row r="18" spans="1:13" ht="15.75" x14ac:dyDescent="0.25">
      <c r="A18" s="12"/>
      <c r="B18" s="37" t="s">
        <v>14</v>
      </c>
      <c r="C18" s="37"/>
      <c r="D18" s="37"/>
      <c r="E18" s="37"/>
      <c r="F18" s="37"/>
      <c r="G18" s="37"/>
      <c r="H18" s="37"/>
      <c r="I18" s="37"/>
      <c r="J18" s="9"/>
      <c r="K18" s="1"/>
      <c r="L18" s="1"/>
      <c r="M18" t="e">
        <f ca="1">[2]!СУММАПРОП(M14)</f>
        <v>#NAME?</v>
      </c>
    </row>
    <row r="19" spans="1:13" ht="15.75" x14ac:dyDescent="0.25">
      <c r="A19" s="12"/>
      <c r="B19" s="14" t="s">
        <v>15</v>
      </c>
      <c r="C19" s="14"/>
      <c r="D19" s="14"/>
      <c r="E19" s="14"/>
      <c r="F19" s="14"/>
      <c r="G19" s="14"/>
      <c r="H19" s="14"/>
      <c r="I19" s="14"/>
      <c r="J19" s="9"/>
      <c r="K19" s="1"/>
      <c r="L19" s="1"/>
      <c r="M19" t="e">
        <f ca="1">[2]!СУММАПРОП(N14)</f>
        <v>#NAME?</v>
      </c>
    </row>
    <row r="20" spans="1:13" ht="15.75" x14ac:dyDescent="0.25">
      <c r="A20" s="12"/>
      <c r="B20" s="14" t="s">
        <v>16</v>
      </c>
      <c r="C20" s="14"/>
      <c r="D20" s="14"/>
      <c r="E20" s="14"/>
      <c r="F20" s="14"/>
      <c r="G20" s="14"/>
      <c r="H20" s="14"/>
      <c r="I20" s="14"/>
      <c r="J20" s="9"/>
      <c r="K20" s="1"/>
      <c r="L20" s="1"/>
      <c r="M20" t="e">
        <f ca="1">[2]!СУММАПРОП(O14)</f>
        <v>#NAME?</v>
      </c>
    </row>
    <row r="21" spans="1:13" ht="16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3" ht="15.75" x14ac:dyDescent="0.25">
      <c r="A22" s="9"/>
      <c r="B22" s="7" t="s">
        <v>21</v>
      </c>
      <c r="C22" s="33" t="s">
        <v>22</v>
      </c>
      <c r="D22" s="33"/>
      <c r="E22" s="33"/>
      <c r="F22" s="33"/>
      <c r="G22" s="33"/>
      <c r="H22" s="33"/>
      <c r="I22" s="33"/>
      <c r="J22" s="9"/>
    </row>
    <row r="24" spans="1:13" x14ac:dyDescent="0.25">
      <c r="J24" s="2"/>
    </row>
  </sheetData>
  <mergeCells count="20">
    <mergeCell ref="L10:O10"/>
    <mergeCell ref="A16:J16"/>
    <mergeCell ref="G1:J1"/>
    <mergeCell ref="A5:I5"/>
    <mergeCell ref="A7:J7"/>
    <mergeCell ref="A2:J2"/>
    <mergeCell ref="J9:J10"/>
    <mergeCell ref="D9:D10"/>
    <mergeCell ref="H9:H10"/>
    <mergeCell ref="I9:I10"/>
    <mergeCell ref="E9:G9"/>
    <mergeCell ref="B14:I14"/>
    <mergeCell ref="A6:B6"/>
    <mergeCell ref="C6:J6"/>
    <mergeCell ref="C22:I22"/>
    <mergeCell ref="A4:I4"/>
    <mergeCell ref="A9:A10"/>
    <mergeCell ref="B9:B10"/>
    <mergeCell ref="C9:C10"/>
    <mergeCell ref="B18:I18"/>
  </mergeCells>
  <pageMargins left="0.93" right="0" top="0.66" bottom="0.19685039370078741" header="0.6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2" sqref="A2:K2"/>
    </sheetView>
  </sheetViews>
  <sheetFormatPr defaultColWidth="8.85546875" defaultRowHeight="23.25" customHeight="1" x14ac:dyDescent="0.25"/>
  <cols>
    <col min="1" max="1" width="4.28515625" style="24" customWidth="1"/>
    <col min="2" max="2" width="30.85546875" style="24" customWidth="1"/>
    <col min="3" max="3" width="14.140625" style="24" customWidth="1"/>
    <col min="4" max="4" width="9.5703125" style="24" customWidth="1"/>
    <col min="5" max="5" width="7.5703125" style="24" customWidth="1"/>
    <col min="6" max="8" width="12.85546875" style="24" customWidth="1"/>
    <col min="9" max="9" width="14.7109375" style="24" customWidth="1"/>
    <col min="10" max="10" width="12.42578125" style="24" customWidth="1"/>
    <col min="11" max="11" width="6.85546875" style="24" customWidth="1"/>
    <col min="12" max="12" width="8.85546875" style="24"/>
    <col min="13" max="13" width="34.28515625" style="24" bestFit="1" customWidth="1"/>
    <col min="14" max="16384" width="8.85546875" style="24"/>
  </cols>
  <sheetData>
    <row r="1" spans="1:11" ht="38.25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customHeight="1" x14ac:dyDescent="0.25">
      <c r="A2" s="62" t="str">
        <f>"«Бланки благодарственных писем»"</f>
        <v>«Бланки благодарственных писем»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 ht="41.25" customHeight="1" x14ac:dyDescent="0.25">
      <c r="A4" s="63" t="s">
        <v>25</v>
      </c>
      <c r="B4" s="63"/>
      <c r="C4" s="63" t="str">
        <f>"Согласно описанию объекта в Приложении № 1 к служебной записке ОАКР от "&amp;TEXT(D9,"ДД.ММ.ГГГГ")&amp;" «О размещении на ЕАТ «Березка» закупки "&amp;TEXT(A2,"")</f>
        <v>Согласно описанию объекта в Приложении № 1 к служебной записке ОАКР от 29.06.2026 «О размещении на ЕАТ «Березка» закупки «Бланки благодарственных писем»</v>
      </c>
      <c r="D4" s="63"/>
      <c r="E4" s="63"/>
      <c r="F4" s="63"/>
      <c r="G4" s="63"/>
      <c r="H4" s="63"/>
      <c r="I4" s="63"/>
      <c r="J4" s="63"/>
      <c r="K4" s="63"/>
    </row>
    <row r="5" spans="1:11" ht="45.75" customHeight="1" x14ac:dyDescent="0.25">
      <c r="A5" s="63" t="s">
        <v>26</v>
      </c>
      <c r="B5" s="63"/>
      <c r="C5" s="64" t="s">
        <v>27</v>
      </c>
      <c r="D5" s="64"/>
      <c r="E5" s="64"/>
      <c r="F5" s="64"/>
      <c r="G5" s="64"/>
      <c r="H5" s="64"/>
      <c r="I5" s="64"/>
      <c r="J5" s="64"/>
      <c r="K5" s="64"/>
    </row>
    <row r="6" spans="1:11" ht="39" customHeight="1" x14ac:dyDescent="0.25">
      <c r="A6" s="49" t="s">
        <v>28</v>
      </c>
      <c r="B6" s="50"/>
      <c r="C6" s="53" t="str">
        <f>"По состоянию на "&amp;TEXT(D9,"ДД.ММ.ГГГГ")&amp;" Заказчиком получены коммерческие предложения и произведен расчет НМЦК (Приложение № 2 к служебной записке ОАКР от "&amp;TEXT(D9,"ДД.ММ.ГГГГ")&amp;") "</f>
        <v xml:space="preserve">По состоянию на 29.06.2026 Заказчиком получены коммерческие предложения и произведен расчет НМЦК (Приложение № 2 к служебной записке ОАКР от 29.06.2026) </v>
      </c>
      <c r="D6" s="54"/>
      <c r="E6" s="54"/>
      <c r="F6" s="54"/>
      <c r="G6" s="54"/>
      <c r="H6" s="54"/>
      <c r="I6" s="54"/>
      <c r="J6" s="54"/>
      <c r="K6" s="55"/>
    </row>
    <row r="7" spans="1:11" ht="38.25" customHeight="1" x14ac:dyDescent="0.25">
      <c r="A7" s="51"/>
      <c r="B7" s="52"/>
      <c r="C7" s="56" t="e">
        <f ca="1">[2]!СУММАПРОП(НМЦК!J14)</f>
        <v>#NAME?</v>
      </c>
      <c r="D7" s="57"/>
      <c r="E7" s="57"/>
      <c r="F7" s="57"/>
      <c r="G7" s="57"/>
      <c r="H7" s="57"/>
      <c r="I7" s="57"/>
      <c r="J7" s="57"/>
      <c r="K7" s="58"/>
    </row>
    <row r="8" spans="1:11" ht="23.25" customHeight="1" x14ac:dyDescent="0.25">
      <c r="A8" s="25"/>
      <c r="B8" s="25"/>
      <c r="C8" s="23"/>
      <c r="D8" s="23"/>
      <c r="E8" s="23"/>
      <c r="F8" s="23"/>
      <c r="G8" s="23"/>
      <c r="H8" s="23"/>
      <c r="I8" s="23"/>
      <c r="J8" s="23"/>
      <c r="K8" s="23"/>
    </row>
    <row r="9" spans="1:11" ht="23.25" customHeight="1" x14ac:dyDescent="0.25">
      <c r="B9" s="59" t="s">
        <v>29</v>
      </c>
      <c r="C9" s="59"/>
      <c r="D9" s="60">
        <v>46202</v>
      </c>
      <c r="E9" s="60"/>
    </row>
    <row r="11" spans="1:11" ht="23.25" customHeight="1" x14ac:dyDescent="0.25">
      <c r="B11" s="26" t="s">
        <v>30</v>
      </c>
      <c r="C11" s="27"/>
      <c r="G11" s="28" t="s">
        <v>31</v>
      </c>
    </row>
  </sheetData>
  <mergeCells count="11">
    <mergeCell ref="A1:K1"/>
    <mergeCell ref="A2:K2"/>
    <mergeCell ref="A4:B4"/>
    <mergeCell ref="C4:K4"/>
    <mergeCell ref="A5:B5"/>
    <mergeCell ref="C5:K5"/>
    <mergeCell ref="A6:B7"/>
    <mergeCell ref="C6:K6"/>
    <mergeCell ref="C7:K7"/>
    <mergeCell ref="B9:C9"/>
    <mergeCell ref="D9:E9"/>
  </mergeCells>
  <pageMargins left="0.51181102362204722" right="0.31496062992125984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обоснование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2026-06-30T01:30:06Z</dcterms:modified>
</cp:coreProperties>
</file>