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2.wmf" ContentType="image/x-wmf"/>
  <Override PartName="/xl/media/image1.wmf" ContentType="image/x-wmf"/>
  <Override PartName="/xl/media/image4.wmf" ContentType="image/x-wmf"/>
  <Override PartName="/xl/media/image3.wmf" ContentType="image/x-w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см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<sst xmlns="http://schemas.openxmlformats.org/spreadsheetml/2006/main" count="43" uniqueCount="41">
  <si>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Обоснование начальной (максимальной) цены контракта (Н(М)ЦК)
</t>
  </si>
  <si>
    <t xml:space="preserve">№</t>
  </si>
  <si>
    <t xml:space="preserve">Наименование предмета контракта</t>
  </si>
  <si>
    <t xml:space="preserve">Ед. изм</t>
  </si>
  <si>
    <t xml:space="preserve">Кол-во</t>
  </si>
  <si>
    <t xml:space="preserve">Источник ценовой информации</t>
  </si>
  <si>
    <t xml:space="preserve">Данные реестра контрактов (руб./ед.изм.)</t>
  </si>
  <si>
    <t xml:space="preserve">Оценка однородности совокупности значений выявленных цен, используемых в расчете Н(М)ЦК</t>
  </si>
  <si>
    <t xml:space="preserve">Н(М)ЦК определяемая методом сопоставимых рыночных цен (анализа рынка)*</t>
  </si>
  <si>
    <t xml:space="preserve">Коммерческое предложение ИП Загребин М.В.</t>
  </si>
  <si>
    <t xml:space="preserve">Коммерческое предложение ООО " Арсенал Холод" </t>
  </si>
  <si>
    <t xml:space="preserve">Коммерческое предложение ООО " Климат71" </t>
  </si>
  <si>
    <t xml:space="preserve">Номер сведений о контракте №___ от </t>
  </si>
  <si>
    <r>
      <rPr>
        <b val="true"/>
        <sz val="10"/>
        <color rgb="FF000000"/>
        <rFont val="Times New Roman"/>
        <family val="1"/>
        <charset val="204"/>
      </rPr>
      <t xml:space="preserve">Средняя арифметическая цена за единицу     &lt;</t>
    </r>
    <r>
      <rPr>
        <b val="true"/>
        <i val="true"/>
        <sz val="10"/>
        <color rgb="FF000000"/>
        <rFont val="Times New Roman"/>
        <family val="1"/>
        <charset val="204"/>
      </rPr>
      <t xml:space="preserve">ц</t>
    </r>
    <r>
      <rPr>
        <b val="true"/>
        <sz val="10"/>
        <color rgb="FF000000"/>
        <rFont val="Times New Roman"/>
        <family val="1"/>
        <charset val="204"/>
      </rPr>
      <t xml:space="preserve">&gt; </t>
    </r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</si>
  <si>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</si>
  <si>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</si>
  <si>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</si>
  <si>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</si>
  <si>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</si>
  <si>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 контракта с учетом округления цены за единицу (руб.)</t>
  </si>
  <si>
    <t xml:space="preserve">Оказание услуг по обслуживанию кондиционера</t>
  </si>
  <si>
    <t xml:space="preserve">услуга</t>
  </si>
  <si>
    <t xml:space="preserve">ИТОГО (П1+П2+П3):</t>
  </si>
  <si>
    <t xml:space="preserve">В результате проведенного расчета Н(М)ЦК контракта составила:</t>
  </si>
  <si>
    <t xml:space="preserve"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</si>
  <si>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</si>
  <si>
    <t xml:space="preserve">61.5</t>
  </si>
  <si>
    <t xml:space="preserve">  ОЗ (1%)</t>
  </si>
  <si>
    <t xml:space="preserve"> ОИК (10%)</t>
  </si>
  <si>
    <t xml:space="preserve">количество</t>
  </si>
  <si>
    <t xml:space="preserve">цена</t>
  </si>
  <si>
    <t xml:space="preserve">сумма</t>
  </si>
  <si>
    <t xml:space="preserve">Картридж совместимый для МФУ Xerox Work Center 3615DN</t>
  </si>
  <si>
    <r>
      <rPr>
        <sz val="12"/>
        <color rgb="FF000000"/>
        <rFont val="Times New Roman"/>
        <family val="1"/>
        <charset val="204"/>
      </rPr>
      <t xml:space="preserve">Картридж совместимый для МФУ Xerox </t>
    </r>
    <r>
      <rPr>
        <sz val="14"/>
        <color rgb="FF000000"/>
        <rFont val="Times New Roman"/>
        <family val="1"/>
        <charset val="204"/>
      </rPr>
      <t xml:space="preserve">Versa link B405DN</t>
    </r>
  </si>
  <si>
    <t xml:space="preserve">Картридж совместимый для МФУ Kyocera FS-3040MFP DV - 350</t>
  </si>
  <si>
    <t xml:space="preserve">Картридж совместимый для МФУ Kyocera FS-3040MFP DK - 320</t>
  </si>
  <si>
    <r>
      <rPr>
        <sz val="12"/>
        <color rgb="FF000000"/>
        <rFont val="Times New Roman"/>
        <family val="1"/>
        <charset val="204"/>
      </rPr>
      <t xml:space="preserve">Картридж совместимый с принтером </t>
    </r>
    <r>
      <rPr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HP LaserJet Pro M426dw</t>
    </r>
  </si>
  <si>
    <t xml:space="preserve">Картридж   совместимый с принтером  HP CLJ CP1025/CP1025NW/MFP M175a/M175nw(Cyan,Magenta,Yellow,Black) (комплект из 4 цветных картриджей: черного, желтого, голубого, пурпурного)</t>
  </si>
  <si>
    <t xml:space="preserve">Картриджи совместимые для принтера  EPSONStylusR340 – комплект состоящий из 6 цветных картриджей: черного,  желтого, голубого, светло-голубого, пурпурного, светло-пурпурного </t>
  </si>
  <si>
    <t xml:space="preserve">Картридж совместимый для   принтера EPSONSTYLUSPHOTO 1290 (A3, 2880dpi, LTP/USB) Ru черный</t>
  </si>
  <si>
    <t xml:space="preserve">Картридж совместимый для   принтера EPSONSTYLUSPHOTO 1290 (A3, 2880dpi, LTP/USB) Ru цветной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</si>
</sst>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#,##0.00"/>
    <numFmt numFmtId="167" formatCode="0.00000"/>
    <numFmt numFmtId="168" formatCode="0.000"/>
    <numFmt numFmtId="169" formatCode="_-* #,##0.00_р_._-;\-* #,##0.00_р_._-;_-* \-??_р_._-;_-@_-"/>
    <numFmt numFmtId="170" formatCode="0.0000"/>
    <numFmt numFmtId="171" formatCode="0%"/>
  </numFmts>
  <fonts count="20">
    <font>
      <sz val="12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u val="single"/>
      <sz val="10"/>
      <color rgb="FF0000FF"/>
      <name val="Calibri"/>
      <family val="2"/>
      <charset val="204"/>
    </font>
    <font>
      <u val="single"/>
      <sz val="12"/>
      <color rgb="FF0000FF"/>
      <name val="Calibri"/>
      <family val="2"/>
      <charset val="204"/>
    </font>
    <font>
      <b val="true"/>
      <i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9" fontId="5" fillId="0" borderId="0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70" fontId="13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71" fontId="1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Relationship Id="rId5" Type="http://schemas.openxmlformats.org/officeDocument/2006/relationships/image" Target="../media/image1.wmf"/><Relationship Id="rId6" Type="http://schemas.openxmlformats.org/officeDocument/2006/relationships/image" Target="../media/image2.wmf"/><Relationship Id="rId7" Type="http://schemas.openxmlformats.org/officeDocument/2006/relationships/image" Target="../media/image3.wmf"/><Relationship Id="rId8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19080</xdr:colOff>
      <xdr:row>2</xdr:row>
      <xdr:rowOff>952560</xdr:rowOff>
    </xdr:from>
    <xdr:to>
      <xdr:col>12</xdr:col>
      <xdr:colOff>967680</xdr:colOff>
      <xdr:row>2</xdr:row>
      <xdr:rowOff>1304280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8621280" y="1581120"/>
          <a:ext cx="948600" cy="351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19080</xdr:colOff>
      <xdr:row>2</xdr:row>
      <xdr:rowOff>923760</xdr:rowOff>
    </xdr:from>
    <xdr:to>
      <xdr:col>11</xdr:col>
      <xdr:colOff>1018440</xdr:colOff>
      <xdr:row>2</xdr:row>
      <xdr:rowOff>1361160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7575480" y="1552320"/>
          <a:ext cx="999360" cy="4374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13</xdr:col>
      <xdr:colOff>19080</xdr:colOff>
      <xdr:row>2</xdr:row>
      <xdr:rowOff>1600200</xdr:rowOff>
    </xdr:from>
    <xdr:to>
      <xdr:col>13</xdr:col>
      <xdr:colOff>1504440</xdr:colOff>
      <xdr:row>2</xdr:row>
      <xdr:rowOff>1961280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9589680" y="2228760"/>
          <a:ext cx="1485360" cy="3610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13</xdr:col>
      <xdr:colOff>200160</xdr:colOff>
      <xdr:row>2</xdr:row>
      <xdr:rowOff>1238400</xdr:rowOff>
    </xdr:from>
    <xdr:to>
      <xdr:col>13</xdr:col>
      <xdr:colOff>351720</xdr:colOff>
      <xdr:row>2</xdr:row>
      <xdr:rowOff>1466280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9770760" y="1866960"/>
          <a:ext cx="151560" cy="2278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12</xdr:col>
      <xdr:colOff>19080</xdr:colOff>
      <xdr:row>2</xdr:row>
      <xdr:rowOff>952560</xdr:rowOff>
    </xdr:from>
    <xdr:to>
      <xdr:col>12</xdr:col>
      <xdr:colOff>967680</xdr:colOff>
      <xdr:row>2</xdr:row>
      <xdr:rowOff>1304280</xdr:rowOff>
    </xdr:to>
    <xdr:pic>
      <xdr:nvPicPr>
        <xdr:cNvPr id="4" name="Picture 1" descr=""/>
        <xdr:cNvPicPr/>
      </xdr:nvPicPr>
      <xdr:blipFill>
        <a:blip r:embed="rId5"/>
        <a:stretch/>
      </xdr:blipFill>
      <xdr:spPr>
        <a:xfrm>
          <a:off x="8621280" y="1581120"/>
          <a:ext cx="948600" cy="351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19080</xdr:colOff>
      <xdr:row>2</xdr:row>
      <xdr:rowOff>923760</xdr:rowOff>
    </xdr:from>
    <xdr:to>
      <xdr:col>11</xdr:col>
      <xdr:colOff>1018440</xdr:colOff>
      <xdr:row>2</xdr:row>
      <xdr:rowOff>1361160</xdr:rowOff>
    </xdr:to>
    <xdr:pic>
      <xdr:nvPicPr>
        <xdr:cNvPr id="5" name="Picture 2" descr=""/>
        <xdr:cNvPicPr/>
      </xdr:nvPicPr>
      <xdr:blipFill>
        <a:blip r:embed="rId6"/>
        <a:stretch/>
      </xdr:blipFill>
      <xdr:spPr>
        <a:xfrm>
          <a:off x="7575480" y="1552320"/>
          <a:ext cx="999360" cy="4374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13</xdr:col>
      <xdr:colOff>19080</xdr:colOff>
      <xdr:row>2</xdr:row>
      <xdr:rowOff>1600200</xdr:rowOff>
    </xdr:from>
    <xdr:to>
      <xdr:col>13</xdr:col>
      <xdr:colOff>1504440</xdr:colOff>
      <xdr:row>2</xdr:row>
      <xdr:rowOff>1961280</xdr:rowOff>
    </xdr:to>
    <xdr:pic>
      <xdr:nvPicPr>
        <xdr:cNvPr id="6" name="Picture 5" descr=""/>
        <xdr:cNvPicPr/>
      </xdr:nvPicPr>
      <xdr:blipFill>
        <a:blip r:embed="rId7"/>
        <a:stretch/>
      </xdr:blipFill>
      <xdr:spPr>
        <a:xfrm>
          <a:off x="9589680" y="2228760"/>
          <a:ext cx="1485360" cy="3610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13</xdr:col>
      <xdr:colOff>200160</xdr:colOff>
      <xdr:row>2</xdr:row>
      <xdr:rowOff>1238400</xdr:rowOff>
    </xdr:from>
    <xdr:to>
      <xdr:col>13</xdr:col>
      <xdr:colOff>351720</xdr:colOff>
      <xdr:row>2</xdr:row>
      <xdr:rowOff>1466280</xdr:rowOff>
    </xdr:to>
    <xdr:pic>
      <xdr:nvPicPr>
        <xdr:cNvPr id="7" name="Picture 6" descr=""/>
        <xdr:cNvPicPr/>
      </xdr:nvPicPr>
      <xdr:blipFill>
        <a:blip r:embed="rId8"/>
        <a:stretch/>
      </xdr:blipFill>
      <xdr:spPr>
        <a:xfrm>
          <a:off x="9770760" y="1866960"/>
          <a:ext cx="151560" cy="2278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2.76"/>
    <col collapsed="false" customWidth="true" hidden="false" outlineLevel="0" max="2" min="2" style="1" width="32.5"/>
    <col collapsed="false" customWidth="true" hidden="false" outlineLevel="0" max="3" min="3" style="1" width="8.25"/>
    <col collapsed="false" customWidth="true" hidden="false" outlineLevel="0" max="4" min="4" style="1" width="6"/>
    <col collapsed="false" customWidth="true" hidden="false" outlineLevel="0" max="7" min="5" style="1" width="11.75"/>
    <col collapsed="false" customWidth="true" hidden="true" outlineLevel="0" max="10" min="8" style="1" width="10.26"/>
    <col collapsed="false" customWidth="true" hidden="false" outlineLevel="0" max="11" min="11" style="1" width="12.76"/>
    <col collapsed="false" customWidth="true" hidden="false" outlineLevel="0" max="12" min="12" style="1" width="13.5"/>
    <col collapsed="false" customWidth="true" hidden="false" outlineLevel="0" max="13" min="13" style="1" width="12.5"/>
    <col collapsed="false" customWidth="true" hidden="false" outlineLevel="0" max="14" min="14" style="1" width="21.5"/>
    <col collapsed="false" customWidth="true" hidden="false" outlineLevel="0" max="15" min="15" style="1" width="10.26"/>
    <col collapsed="false" customWidth="false" hidden="false" outlineLevel="0" max="16" min="16" style="1" width="9"/>
    <col collapsed="false" customWidth="true" hidden="false" outlineLevel="0" max="17" min="17" style="1" width="12.62"/>
    <col collapsed="false" customWidth="false" hidden="false" outlineLevel="0" max="18" min="18" style="1" width="9"/>
    <col collapsed="false" customWidth="true" hidden="false" outlineLevel="0" max="19" min="19" style="1" width="9.12"/>
    <col collapsed="false" customWidth="false" hidden="false" outlineLevel="0" max="16384" min="20" style="1" width="9"/>
  </cols>
  <sheetData>
    <row r="1" customFormat="false" ht="36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2.7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 t="s">
        <v>6</v>
      </c>
      <c r="I2" s="4"/>
      <c r="J2" s="4"/>
      <c r="K2" s="5" t="s">
        <v>7</v>
      </c>
      <c r="L2" s="5"/>
      <c r="M2" s="5"/>
      <c r="N2" s="6" t="s">
        <v>8</v>
      </c>
      <c r="O2" s="6"/>
      <c r="P2" s="6"/>
      <c r="Q2" s="6"/>
    </row>
    <row r="3" customFormat="false" ht="156" hidden="false" customHeight="true" outlineLevel="0" collapsed="false">
      <c r="A3" s="3"/>
      <c r="B3" s="3"/>
      <c r="C3" s="3"/>
      <c r="D3" s="3"/>
      <c r="E3" s="7" t="s">
        <v>9</v>
      </c>
      <c r="F3" s="7" t="s">
        <v>10</v>
      </c>
      <c r="G3" s="7" t="s">
        <v>11</v>
      </c>
      <c r="H3" s="8" t="s">
        <v>12</v>
      </c>
      <c r="I3" s="8" t="s">
        <v>12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</row>
    <row r="4" s="20" customFormat="true" ht="25.5" hidden="false" customHeight="false" outlineLevel="0" collapsed="false">
      <c r="A4" s="4" t="n">
        <v>1</v>
      </c>
      <c r="B4" s="9" t="s">
        <v>20</v>
      </c>
      <c r="C4" s="10" t="s">
        <v>21</v>
      </c>
      <c r="D4" s="11" t="n">
        <v>1</v>
      </c>
      <c r="E4" s="12" t="n">
        <v>10000</v>
      </c>
      <c r="F4" s="12" t="n">
        <v>16990.38</v>
      </c>
      <c r="G4" s="12" t="n">
        <v>15732.32</v>
      </c>
      <c r="H4" s="13"/>
      <c r="I4" s="13" t="n">
        <v>0</v>
      </c>
      <c r="J4" s="13" t="n">
        <v>0</v>
      </c>
      <c r="K4" s="14" t="n">
        <f aca="false">AVERAGE(E4:G4)</f>
        <v>14240.9</v>
      </c>
      <c r="L4" s="15" t="n">
        <f aca="false">SQRT(((SUM((POWER(E4-K4,2)),(POWER(F4-K4,2)),(POWER(G4-K4,2)))/(COLUMNS(E4:G4)-1))))</f>
        <v>3726.20495254891</v>
      </c>
      <c r="M4" s="15" t="n">
        <f aca="false">L4/K4*100</f>
        <v>26.165515891193</v>
      </c>
      <c r="N4" s="16" t="n">
        <f aca="false">((D4/3)*(SUM(E4:G4)))</f>
        <v>14240.9</v>
      </c>
      <c r="O4" s="17" t="n">
        <f aca="false">N4/D4</f>
        <v>14240.9</v>
      </c>
      <c r="P4" s="18" t="n">
        <f aca="false">ROUND(O4,2)</f>
        <v>14240.9</v>
      </c>
      <c r="Q4" s="19" t="n">
        <f aca="false">P4*D4</f>
        <v>14240.9</v>
      </c>
      <c r="S4" s="21" t="n">
        <f aca="false">N4-(K4*D4)</f>
        <v>0</v>
      </c>
    </row>
    <row r="5" s="20" customFormat="true" ht="15.75" hidden="false" customHeight="false" outlineLevel="0" collapsed="false">
      <c r="A5" s="22"/>
      <c r="B5" s="23"/>
      <c r="C5" s="24"/>
      <c r="D5" s="25"/>
      <c r="E5" s="26"/>
      <c r="F5" s="26"/>
      <c r="G5" s="26"/>
      <c r="H5" s="27"/>
      <c r="I5" s="27"/>
      <c r="J5" s="27"/>
      <c r="K5" s="28"/>
      <c r="L5" s="29"/>
      <c r="M5" s="29"/>
      <c r="N5" s="30"/>
      <c r="O5" s="31"/>
      <c r="P5" s="32"/>
      <c r="Q5" s="33"/>
      <c r="S5" s="21"/>
    </row>
    <row r="6" s="20" customFormat="true" ht="12.75" hidden="false" customHeight="true" outlineLevel="0" collapsed="false">
      <c r="A6" s="34"/>
      <c r="B6" s="35"/>
      <c r="C6" s="35"/>
      <c r="D6" s="35"/>
      <c r="E6" s="36"/>
      <c r="F6" s="36"/>
      <c r="G6" s="36"/>
      <c r="H6" s="27"/>
      <c r="I6" s="27"/>
      <c r="J6" s="27"/>
      <c r="K6" s="28"/>
      <c r="L6" s="37"/>
      <c r="M6" s="37"/>
      <c r="N6" s="38" t="s">
        <v>22</v>
      </c>
      <c r="O6" s="38"/>
      <c r="P6" s="38"/>
      <c r="Q6" s="33" t="n">
        <f aca="false">SUM(Q4:Q5)</f>
        <v>14240.9</v>
      </c>
    </row>
    <row r="7" s="43" customFormat="true" ht="15.75" hidden="false" customHeight="false" outlineLevel="0" collapsed="false">
      <c r="A7" s="39" t="s">
        <v>23</v>
      </c>
      <c r="B7" s="39"/>
      <c r="C7" s="39"/>
      <c r="D7" s="39"/>
      <c r="E7" s="39"/>
      <c r="F7" s="39"/>
      <c r="G7" s="39"/>
      <c r="H7" s="39"/>
      <c r="I7" s="39"/>
      <c r="J7" s="39"/>
      <c r="K7" s="40" t="n">
        <f aca="false">Q6</f>
        <v>14240.9</v>
      </c>
      <c r="L7" s="41" t="s">
        <v>24</v>
      </c>
      <c r="M7" s="41"/>
      <c r="N7" s="41"/>
      <c r="O7" s="41"/>
      <c r="P7" s="41"/>
      <c r="Q7" s="42"/>
    </row>
    <row r="8" customFormat="false" ht="12.75" hidden="false" customHeight="true" outlineLevel="0" collapsed="false">
      <c r="A8" s="44" t="s">
        <v>25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customFormat="false" ht="12.75" hidden="false" customHeight="false" outlineLevel="0" collapsed="false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customFormat="false" ht="15.75" hidden="false" customHeight="false" outlineLevel="0" collapsed="false">
      <c r="A10" s="46"/>
      <c r="B10" s="47"/>
      <c r="C10" s="48"/>
      <c r="D10" s="48"/>
      <c r="E10" s="48"/>
      <c r="F10" s="48"/>
      <c r="G10" s="48"/>
      <c r="K10" s="49"/>
      <c r="L10" s="48"/>
      <c r="M10" s="48"/>
      <c r="N10" s="48" t="s">
        <v>26</v>
      </c>
    </row>
    <row r="11" s="53" customFormat="true" ht="15.75" hidden="false" customHeight="false" outlineLevel="0" collapsed="false">
      <c r="A11" s="50"/>
      <c r="B11" s="50"/>
      <c r="C11" s="50"/>
      <c r="D11" s="48"/>
      <c r="E11" s="51"/>
      <c r="F11" s="52"/>
      <c r="G11" s="52"/>
      <c r="K11" s="54"/>
      <c r="L11" s="55"/>
      <c r="M11" s="55"/>
      <c r="N11" s="55"/>
      <c r="P11" s="56" t="s">
        <v>27</v>
      </c>
      <c r="Q11" s="57" t="n">
        <f aca="false">Q6*0.01</f>
        <v>142.409</v>
      </c>
    </row>
    <row r="12" s="53" customFormat="true" ht="15.75" hidden="false" customHeight="false" outlineLevel="0" collapsed="false">
      <c r="A12" s="58"/>
      <c r="B12" s="58"/>
      <c r="C12" s="58"/>
      <c r="D12" s="48"/>
      <c r="E12" s="51"/>
      <c r="F12" s="52"/>
      <c r="G12" s="52"/>
      <c r="K12" s="59"/>
      <c r="L12" s="59"/>
      <c r="M12" s="59"/>
      <c r="N12" s="59"/>
      <c r="P12" s="56" t="s">
        <v>28</v>
      </c>
      <c r="Q12" s="57" t="n">
        <f aca="false">Q6*0.1</f>
        <v>1424.09</v>
      </c>
    </row>
    <row r="13" s="53" customFormat="true" ht="15.75" hidden="false" customHeight="false" outlineLevel="0" collapsed="false">
      <c r="A13" s="58"/>
      <c r="B13" s="58"/>
      <c r="C13" s="58"/>
      <c r="D13" s="48"/>
      <c r="E13" s="51"/>
      <c r="F13" s="52"/>
      <c r="G13" s="52"/>
      <c r="K13" s="59"/>
      <c r="L13" s="59"/>
      <c r="M13" s="59"/>
      <c r="N13" s="59"/>
    </row>
    <row r="14" customFormat="false" ht="15.75" hidden="false" customHeight="false" outlineLevel="0" collapsed="false">
      <c r="A14" s="47"/>
      <c r="B14" s="47"/>
      <c r="G14" s="52"/>
      <c r="H14" s="53"/>
      <c r="I14" s="53"/>
      <c r="J14" s="53"/>
      <c r="K14" s="59"/>
      <c r="L14" s="48"/>
      <c r="M14" s="48"/>
      <c r="N14" s="48"/>
    </row>
    <row r="15" s="53" customFormat="true" ht="15.75" hidden="false" customHeight="false" outlineLevel="0" collapsed="false">
      <c r="A15" s="60"/>
      <c r="B15" s="60"/>
      <c r="C15" s="60"/>
      <c r="D15" s="48"/>
      <c r="E15" s="51"/>
      <c r="F15" s="52"/>
      <c r="G15" s="52"/>
      <c r="K15" s="59"/>
      <c r="L15" s="55"/>
      <c r="M15" s="55"/>
      <c r="N15" s="55"/>
    </row>
    <row r="16" customFormat="false" ht="15.75" hidden="false" customHeight="false" outlineLevel="0" collapsed="false">
      <c r="G16" s="52"/>
      <c r="H16" s="53"/>
      <c r="I16" s="53"/>
      <c r="J16" s="53"/>
      <c r="K16" s="59"/>
    </row>
    <row r="17" customFormat="false" ht="15.75" hidden="false" customHeight="false" outlineLevel="0" collapsed="false">
      <c r="G17" s="52"/>
      <c r="H17" s="53"/>
      <c r="I17" s="53"/>
      <c r="J17" s="53"/>
      <c r="K17" s="59"/>
    </row>
    <row r="18" customFormat="false" ht="15.75" hidden="false" customHeight="false" outlineLevel="0" collapsed="false">
      <c r="G18" s="52"/>
      <c r="H18" s="53"/>
      <c r="I18" s="53"/>
      <c r="J18" s="53"/>
      <c r="K18" s="59"/>
    </row>
    <row r="19" customFormat="false" ht="15.75" hidden="false" customHeight="false" outlineLevel="0" collapsed="false">
      <c r="G19" s="52"/>
      <c r="H19" s="53"/>
      <c r="I19" s="53"/>
      <c r="J19" s="53"/>
      <c r="K19" s="59"/>
    </row>
    <row r="20" customFormat="false" ht="15.75" hidden="false" customHeight="false" outlineLevel="0" collapsed="false">
      <c r="G20" s="52"/>
      <c r="H20" s="53"/>
      <c r="I20" s="53"/>
      <c r="J20" s="53"/>
      <c r="K20" s="59"/>
    </row>
    <row r="21" customFormat="false" ht="15.75" hidden="false" customHeight="false" outlineLevel="0" collapsed="false">
      <c r="G21" s="52"/>
      <c r="H21" s="53"/>
      <c r="I21" s="53"/>
      <c r="J21" s="53"/>
      <c r="K21" s="59"/>
    </row>
    <row r="22" customFormat="false" ht="15.75" hidden="false" customHeight="false" outlineLevel="0" collapsed="false">
      <c r="G22" s="52"/>
      <c r="H22" s="53"/>
      <c r="I22" s="53"/>
      <c r="J22" s="53"/>
      <c r="K22" s="59"/>
    </row>
    <row r="23" customFormat="false" ht="15.75" hidden="false" customHeight="false" outlineLevel="0" collapsed="false">
      <c r="G23" s="52"/>
      <c r="H23" s="53"/>
      <c r="I23" s="53"/>
      <c r="J23" s="53"/>
      <c r="K23" s="59"/>
    </row>
    <row r="24" customFormat="false" ht="15.75" hidden="false" customHeight="false" outlineLevel="0" collapsed="false">
      <c r="G24" s="52"/>
      <c r="H24" s="53"/>
      <c r="I24" s="53"/>
      <c r="J24" s="53"/>
      <c r="K24" s="59"/>
    </row>
    <row r="25" customFormat="false" ht="15.75" hidden="false" customHeight="false" outlineLevel="0" collapsed="false">
      <c r="G25" s="52"/>
      <c r="H25" s="53"/>
      <c r="I25" s="53"/>
      <c r="J25" s="53"/>
      <c r="K25" s="59"/>
    </row>
    <row r="26" customFormat="false" ht="15.75" hidden="false" customHeight="false" outlineLevel="0" collapsed="false">
      <c r="G26" s="52"/>
      <c r="H26" s="53"/>
      <c r="I26" s="53"/>
      <c r="J26" s="53"/>
      <c r="K26" s="59"/>
    </row>
    <row r="27" customFormat="false" ht="15.75" hidden="false" customHeight="false" outlineLevel="0" collapsed="false">
      <c r="G27" s="52"/>
      <c r="H27" s="53"/>
      <c r="I27" s="53"/>
      <c r="J27" s="53"/>
      <c r="K27" s="59"/>
    </row>
    <row r="28" customFormat="false" ht="15.75" hidden="false" customHeight="false" outlineLevel="0" collapsed="false">
      <c r="G28" s="52"/>
      <c r="H28" s="53"/>
      <c r="I28" s="53"/>
      <c r="J28" s="53"/>
      <c r="K28" s="59"/>
    </row>
  </sheetData>
  <mergeCells count="14">
    <mergeCell ref="A1:Q1"/>
    <mergeCell ref="A2:A3"/>
    <mergeCell ref="B2:B3"/>
    <mergeCell ref="C2:C3"/>
    <mergeCell ref="D2:D3"/>
    <mergeCell ref="E2:G2"/>
    <mergeCell ref="H2:J2"/>
    <mergeCell ref="K2:M2"/>
    <mergeCell ref="N2:Q2"/>
    <mergeCell ref="B6:D6"/>
    <mergeCell ref="N6:P6"/>
    <mergeCell ref="A7:J7"/>
    <mergeCell ref="A8:Q8"/>
    <mergeCell ref="A11:C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6171875" defaultRowHeight="15.75" zeroHeight="false" outlineLevelRow="0" outlineLevelCol="0"/>
  <cols>
    <col collapsed="false" customWidth="true" hidden="false" outlineLevel="0" max="2" min="2" style="61" width="38.12"/>
    <col collapsed="false" customWidth="true" hidden="false" outlineLevel="0" max="3" min="3" style="61" width="12.88"/>
    <col collapsed="false" customWidth="true" hidden="false" outlineLevel="0" max="5" min="5" style="62" width="10.38"/>
    <col collapsed="false" customWidth="true" hidden="false" outlineLevel="0" max="6" min="6" style="63" width="8.75"/>
  </cols>
  <sheetData>
    <row r="1" customFormat="false" ht="15.75" hidden="false" customHeight="false" outlineLevel="0" collapsed="false">
      <c r="A1" s="64"/>
      <c r="B1" s="64"/>
      <c r="C1" s="64" t="s">
        <v>29</v>
      </c>
      <c r="D1" s="64" t="s">
        <v>30</v>
      </c>
      <c r="E1" s="65" t="s">
        <v>31</v>
      </c>
    </row>
    <row r="2" customFormat="false" ht="39" hidden="false" customHeight="true" outlineLevel="0" collapsed="false">
      <c r="A2" s="64" t="n">
        <v>1</v>
      </c>
      <c r="B2" s="66" t="s">
        <v>32</v>
      </c>
      <c r="C2" s="64" t="n">
        <v>38</v>
      </c>
      <c r="D2" s="67" t="n">
        <v>836.03</v>
      </c>
      <c r="E2" s="65" t="n">
        <f aca="false">D2*C2</f>
        <v>31769.14</v>
      </c>
    </row>
    <row r="3" customFormat="false" ht="39" hidden="false" customHeight="true" outlineLevel="0" collapsed="false">
      <c r="A3" s="64" t="n">
        <v>2</v>
      </c>
      <c r="B3" s="66" t="s">
        <v>33</v>
      </c>
      <c r="C3" s="64" t="n">
        <v>38</v>
      </c>
      <c r="D3" s="67" t="n">
        <v>1940.36</v>
      </c>
      <c r="E3" s="65" t="n">
        <f aca="false">D3*C3</f>
        <v>73733.68</v>
      </c>
    </row>
    <row r="4" customFormat="false" ht="39" hidden="false" customHeight="true" outlineLevel="0" collapsed="false">
      <c r="A4" s="64" t="n">
        <v>3</v>
      </c>
      <c r="B4" s="66" t="s">
        <v>34</v>
      </c>
      <c r="C4" s="64" t="n">
        <v>2</v>
      </c>
      <c r="D4" s="67" t="n">
        <v>3033.03</v>
      </c>
      <c r="E4" s="65" t="n">
        <f aca="false">D4*C4</f>
        <v>6066.06</v>
      </c>
    </row>
    <row r="5" customFormat="false" ht="39" hidden="false" customHeight="true" outlineLevel="0" collapsed="false">
      <c r="A5" s="64" t="n">
        <v>4</v>
      </c>
      <c r="B5" s="66" t="s">
        <v>35</v>
      </c>
      <c r="C5" s="64" t="n">
        <v>2</v>
      </c>
      <c r="D5" s="67" t="n">
        <v>4510.66</v>
      </c>
      <c r="E5" s="65" t="n">
        <f aca="false">D5*C5</f>
        <v>9021.32</v>
      </c>
    </row>
    <row r="6" customFormat="false" ht="39" hidden="false" customHeight="true" outlineLevel="0" collapsed="false">
      <c r="A6" s="64" t="n">
        <v>5</v>
      </c>
      <c r="B6" s="66" t="s">
        <v>36</v>
      </c>
      <c r="C6" s="64" t="n">
        <v>2</v>
      </c>
      <c r="D6" s="67" t="n">
        <v>1477.63</v>
      </c>
      <c r="E6" s="65" t="n">
        <f aca="false">D6*C6</f>
        <v>2955.26</v>
      </c>
    </row>
    <row r="7" customFormat="false" ht="39" hidden="false" customHeight="true" outlineLevel="0" collapsed="false">
      <c r="A7" s="64" t="n">
        <v>6</v>
      </c>
      <c r="B7" s="66" t="s">
        <v>37</v>
      </c>
      <c r="C7" s="64" t="n">
        <v>1</v>
      </c>
      <c r="D7" s="67" t="n">
        <v>2216.44</v>
      </c>
      <c r="E7" s="65" t="n">
        <f aca="false">D7*C7</f>
        <v>2216.44</v>
      </c>
    </row>
    <row r="8" customFormat="false" ht="39" hidden="false" customHeight="true" outlineLevel="0" collapsed="false">
      <c r="A8" s="64" t="n">
        <v>7</v>
      </c>
      <c r="B8" s="66" t="s">
        <v>38</v>
      </c>
      <c r="C8" s="64" t="n">
        <v>1</v>
      </c>
      <c r="D8" s="67" t="n">
        <v>349.96</v>
      </c>
      <c r="E8" s="65" t="n">
        <f aca="false">D8*C8</f>
        <v>349.96</v>
      </c>
    </row>
    <row r="9" customFormat="false" ht="39" hidden="false" customHeight="true" outlineLevel="0" collapsed="false">
      <c r="A9" s="64" t="n">
        <v>8</v>
      </c>
      <c r="B9" s="66" t="s">
        <v>39</v>
      </c>
      <c r="C9" s="64" t="n">
        <v>3</v>
      </c>
      <c r="D9" s="67" t="n">
        <v>116.66</v>
      </c>
      <c r="E9" s="65" t="n">
        <f aca="false">D9*C9</f>
        <v>349.98</v>
      </c>
    </row>
    <row r="10" customFormat="false" ht="39" hidden="false" customHeight="true" outlineLevel="0" collapsed="false">
      <c r="A10" s="64" t="n">
        <v>9</v>
      </c>
      <c r="B10" s="66" t="s">
        <v>40</v>
      </c>
      <c r="C10" s="64" t="n">
        <v>3</v>
      </c>
      <c r="D10" s="67" t="n">
        <v>116.65</v>
      </c>
      <c r="E10" s="65" t="n">
        <f aca="false">D10*C10</f>
        <v>349.95</v>
      </c>
    </row>
    <row r="11" customFormat="false" ht="15.75" hidden="false" customHeight="false" outlineLevel="0" collapsed="false">
      <c r="A11" s="64"/>
      <c r="B11" s="64"/>
      <c r="C11" s="68"/>
      <c r="D11" s="64"/>
      <c r="E11" s="65" t="n">
        <f aca="false">SUM(E2:E10)</f>
        <v>126811.79</v>
      </c>
    </row>
    <row r="12" customFormat="false" ht="15.75" hidden="false" customHeight="false" outlineLevel="0" collapsed="false">
      <c r="A12" s="64"/>
      <c r="B12" s="64"/>
      <c r="C12" s="64"/>
      <c r="D12" s="64"/>
      <c r="E12" s="6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2014-06-17T04:29:15Z</dcterms:created>
  <dc:creator>Экономист</dc:creator>
  <dc:description/>
  <dc:language>ru-RU</dc:language>
  <cp:lastModifiedBy/>
  <cp:lastPrinted>2026-07-22T16:30:29Z</cp:lastPrinted>
  <dcterms:modified xsi:type="dcterms:W3CDTF">2026-07-22T16:30:31Z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