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955" windowHeight="9720"/>
  </bookViews>
  <sheets>
    <sheet name="Расчет цены" sheetId="1" r:id="rId1"/>
  </sheets>
  <calcPr calcId="125725"/>
</workbook>
</file>

<file path=xl/calcChain.xml><?xml version="1.0" encoding="utf-8"?>
<calcChain xmlns="http://schemas.openxmlformats.org/spreadsheetml/2006/main">
  <c r="O8" i="1"/>
  <c r="P8" s="1"/>
  <c r="Q8" s="1"/>
  <c r="N8"/>
  <c r="L8"/>
  <c r="M8" s="1"/>
  <c r="K8"/>
  <c r="O7"/>
  <c r="P7" s="1"/>
  <c r="Q7" s="1"/>
  <c r="N7"/>
  <c r="L7"/>
  <c r="M7" s="1"/>
  <c r="K7"/>
  <c r="O6"/>
  <c r="P6" s="1"/>
  <c r="Q6" s="1"/>
  <c r="N6"/>
  <c r="K6"/>
  <c r="L6" s="1"/>
  <c r="M6" s="1"/>
  <c r="O5"/>
  <c r="P5" s="1"/>
  <c r="Q5" s="1"/>
  <c r="Q9" s="1"/>
  <c r="M10" s="1"/>
  <c r="N5"/>
  <c r="K5"/>
  <c r="L5" s="1"/>
  <c r="M5" s="1"/>
</calcChain>
</file>

<file path=xl/sharedStrings.xml><?xml version="1.0" encoding="utf-8"?>
<sst xmlns="http://schemas.openxmlformats.org/spreadsheetml/2006/main" count="44" uniqueCount="41">
  <si>
    <t xml:space="preserve">                                                                            </t>
  </si>
  <si>
    <t xml:space="preserve">Расчёт и обоснование начальной (максимальной) цены контракта, цены контракта, заключаемого с единственным поставщиком (подрядчиком, исполнителем) (Н(М)ЦК, ЦКЕП)
</t>
  </si>
  <si>
    <t>№</t>
  </si>
  <si>
    <t>Наименование предмета контракта</t>
  </si>
  <si>
    <t>Ед. изм</t>
  </si>
  <si>
    <t>Кол-во</t>
  </si>
  <si>
    <t>Коммерческие предложения (руб./ед.изм.)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</si>
  <si>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</si>
  <si>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</si>
  <si>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</si>
  <si>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Поставщик № 1 
</t>
  </si>
  <si>
    <t>Поставщик
№ 2</t>
  </si>
  <si>
    <t xml:space="preserve">Поставщик №3 
</t>
  </si>
  <si>
    <t xml:space="preserve">Номер сведений о контракте 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</si>
  <si>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</si>
  <si>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</si>
  <si>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</si>
  <si>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rFont val="Times New Roman"/>
      </rPr>
      <t xml:space="preserve">         (не должен превышать 33%)</t>
    </r>
  </si>
  <si>
    <r>
      <t>Расчет Н(М)ЦК по формуле</t>
    </r>
    <r>
      <rPr>
        <sz val="10"/>
        <rFont val="Times New Roman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</si>
  <si>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 Наименьшая цена за единицу изм. (руб.)</t>
  </si>
  <si>
    <t>Наименьшая цена за единицу изм. с округлением (вниз) до сотых долей после запятой (руб.)</t>
  </si>
  <si>
    <t>Наименьшая цена контракта с учетом округления цены за единицу (руб.)</t>
  </si>
  <si>
    <t>Оказание услуг по пошиву форменной одежды по индивидуальному заказу Заказчика (Фуражка  повседневная для лиц ВНС учреждений и органов УИС РФ)
ОКПД2: 14.13.99.220</t>
  </si>
  <si>
    <t>усл.ед.</t>
  </si>
  <si>
    <t>Оказание услуг по пошиву форменной одежды по индивидуальному заказу Заказчика (Костюм (куртка и брюки) повседневный мужской для лиц ВНС учреждений и органов УИС РФ тип В)
ОКПД2: 14.13.99.220</t>
  </si>
  <si>
    <t>Оказание услуг по пошиву форменной одежды по индивидуальному заказу Заказчика (Костюм (куртка и брюки) повседневный мужской для лиц ВНС учреждений и органов УИС РФ тип Г)
ОКПД2: 14.13.99.220</t>
  </si>
  <si>
    <t>ИТОГО</t>
  </si>
  <si>
    <t xml:space="preserve"> </t>
  </si>
  <si>
    <t>рублей</t>
  </si>
  <si>
    <t>Государственным заказчиком, на основании пункта 11 статьи 93 Федерального закона №44-ФЗ, принято решение о размещении заказа на поставку вещевого довольствия для спецконтигента способом закупки у единственного поставщика. При этом цена контракта составит 3 839 243 (три миллиона восемьсот тридцать девять тысяч двести сорок три) рубля 50 копеек, с учетом стоимости тары и упаковочных материалов, транспортных расходов, расходов на страхование, налогов, сборов и других обязательных платежей.</t>
  </si>
  <si>
    <t>ГОСУДАРСТВЕННЫЙ ЗАКАЗЧИК</t>
  </si>
  <si>
    <t>ПОСТАВЩИК</t>
  </si>
  <si>
    <r>
      <rPr>
        <sz val="11"/>
        <rFont val="Times New Roman"/>
      </rPr>
      <t xml:space="preserve">
</t>
    </r>
    <r>
      <rPr>
        <b/>
        <sz val="11"/>
        <rFont val="Times New Roman"/>
      </rPr>
      <t xml:space="preserve">В результате проведенного расчета Н(М)ЦК, ЦКЕП контракта составила:      159 600,00       рублей
</t>
    </r>
  </si>
  <si>
    <t>Расчет Н(М)ЦК, ЦКЕП произвел:</t>
  </si>
  <si>
    <t xml:space="preserve">Старший инженер ОКБО ОЖКО ФКУ БМТиВС УФСИН России по Волгоградской области </t>
  </si>
  <si>
    <t>Чумакова М.А.</t>
  </si>
  <si>
    <t>фио</t>
  </si>
  <si>
    <t>дата</t>
  </si>
  <si>
    <t>Расчет Н(М)ЦК, ЦКЕП проверил:</t>
  </si>
  <si>
    <t>Заместитель главного бухгалтера ФКУ БМТиВС УФСИН России по Волгоградской области                                                 Павлова Е.А.</t>
  </si>
  <si>
    <t xml:space="preserve">Оказание услуг по пошиву форменной одежды по индивидуальному заказу Заказчика (Костюм (куртка и брюки) летний мужского для лиц ВНС учреждений и органов УИС РФ, тип Б
ОКПД2: 14.13.99.220
</t>
  </si>
</sst>
</file>

<file path=xl/styles.xml><?xml version="1.0" encoding="utf-8"?>
<styleSheet xmlns="http://schemas.openxmlformats.org/spreadsheetml/2006/main">
  <numFmts count="1">
    <numFmt numFmtId="164" formatCode="0.0000"/>
  </numFmts>
  <fonts count="14">
    <font>
      <sz val="11"/>
      <color theme="1"/>
      <name val="Calibri"/>
    </font>
    <font>
      <sz val="11"/>
      <color theme="1"/>
      <name val="Calibri"/>
      <scheme val="minor"/>
    </font>
    <font>
      <sz val="10"/>
      <name val="Times New Roman"/>
    </font>
    <font>
      <sz val="13"/>
      <name val="Times New Roman"/>
    </font>
    <font>
      <b/>
      <sz val="12"/>
      <name val="Times New Roman"/>
    </font>
    <font>
      <b/>
      <sz val="10"/>
      <name val="Times New Roman"/>
    </font>
    <font>
      <sz val="9"/>
      <name val="Times New Roman"/>
    </font>
    <font>
      <sz val="9"/>
      <color theme="1"/>
      <name val="Times New Roman"/>
    </font>
    <font>
      <sz val="12"/>
      <name val="Times New Roman"/>
    </font>
    <font>
      <sz val="11"/>
      <name val="Times New Roman"/>
    </font>
    <font>
      <i/>
      <sz val="10"/>
      <name val="Times New Roman"/>
    </font>
    <font>
      <b/>
      <sz val="12"/>
      <color indexed="2"/>
      <name val="Times New Roman"/>
    </font>
    <font>
      <b/>
      <sz val="11"/>
      <name val="Times New Roman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2" fillId="0" borderId="0" xfId="0" applyFont="1"/>
    <xf numFmtId="0" fontId="5" fillId="0" borderId="2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6" fillId="0" borderId="0" xfId="0" applyFont="1"/>
    <xf numFmtId="0" fontId="6" fillId="0" borderId="2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4" fontId="6" fillId="0" borderId="2" xfId="1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 applyProtection="1">
      <alignment horizontal="center" vertical="center" wrapText="1"/>
      <protection locked="0"/>
    </xf>
    <xf numFmtId="4" fontId="7" fillId="0" borderId="2" xfId="0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 wrapText="1"/>
    </xf>
    <xf numFmtId="4" fontId="5" fillId="2" borderId="1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8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 applyProtection="1">
      <alignment wrapText="1"/>
      <protection locked="0"/>
    </xf>
    <xf numFmtId="164" fontId="8" fillId="0" borderId="0" xfId="0" applyNumberFormat="1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wrapText="1"/>
      <protection locked="0"/>
    </xf>
    <xf numFmtId="0" fontId="9" fillId="0" borderId="0" xfId="0" applyFont="1" applyAlignment="1" applyProtection="1">
      <alignment vertical="center"/>
      <protection locked="0"/>
    </xf>
    <xf numFmtId="0" fontId="8" fillId="0" borderId="1" xfId="0" applyFont="1" applyBorder="1"/>
    <xf numFmtId="4" fontId="2" fillId="0" borderId="0" xfId="0" applyNumberFormat="1" applyFont="1"/>
    <xf numFmtId="0" fontId="8" fillId="0" borderId="0" xfId="0" applyFont="1" applyAlignment="1" applyProtection="1">
      <alignment horizontal="left" vertical="top" wrapText="1"/>
      <protection locked="0"/>
    </xf>
    <xf numFmtId="4" fontId="9" fillId="0" borderId="0" xfId="0" applyNumberFormat="1" applyFont="1" applyAlignment="1" applyProtection="1">
      <alignment vertical="center"/>
      <protection locked="0"/>
    </xf>
    <xf numFmtId="0" fontId="10" fillId="0" borderId="12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justify" vertical="top" wrapText="1"/>
    </xf>
    <xf numFmtId="0" fontId="11" fillId="0" borderId="12" xfId="0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center" wrapText="1"/>
      <protection locked="0"/>
    </xf>
    <xf numFmtId="0" fontId="8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9" fillId="0" borderId="1" xfId="0" applyFont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media4.svg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image" Target="../media/media1.svg"/><Relationship Id="rId1" Type="http://schemas.openxmlformats.org/officeDocument/2006/relationships/image" Target="../media/image1.png"/><Relationship Id="rId6" Type="http://schemas.openxmlformats.org/officeDocument/2006/relationships/image" Target="../media/media3.svg"/><Relationship Id="rId5" Type="http://schemas.openxmlformats.org/officeDocument/2006/relationships/image" Target="../media/image3.png"/><Relationship Id="rId4" Type="http://schemas.openxmlformats.org/officeDocument/2006/relationships/image" Target="../media/media2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66675</xdr:colOff>
      <xdr:row>3</xdr:row>
      <xdr:rowOff>952500</xdr:rowOff>
    </xdr:from>
    <xdr:to>
      <xdr:col>13</xdr:col>
      <xdr:colOff>47625</xdr:colOff>
      <xdr:row>3</xdr:row>
      <xdr:rowOff>1304925</xdr:rowOff>
    </xdr:to>
    <xdr:pic>
      <xdr:nvPicPr>
        <xdr:cNvPr id="27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96DAC541-7B7A-43D3-8B79-37D633B846F1}">
              <asvg:svgBlip xmlns="" xmlns:m="http://schemas.openxmlformats.org/officeDocument/2006/math" xmlns:w="http://schemas.openxmlformats.org/wordprocessingml/2006/main" xmlns:asvg="http://schemas.microsoft.com/office/drawing/2016/SVG/main" r:embed="rId2"/>
            </a:ext>
          </a:extLst>
        </a:blip>
        <a:stretch/>
      </xdr:blipFill>
      <xdr:spPr bwMode="auto">
        <a:xfrm>
          <a:off x="9239250" y="2419350"/>
          <a:ext cx="933450" cy="3524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11</xdr:col>
      <xdr:colOff>19050</xdr:colOff>
      <xdr:row>3</xdr:row>
      <xdr:rowOff>923925</xdr:rowOff>
    </xdr:from>
    <xdr:to>
      <xdr:col>11</xdr:col>
      <xdr:colOff>1019175</xdr:colOff>
      <xdr:row>3</xdr:row>
      <xdr:rowOff>1362075</xdr:rowOff>
    </xdr:to>
    <xdr:pic>
      <xdr:nvPicPr>
        <xdr:cNvPr id="27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96DAC541-7B7A-43D3-8B79-37D633B846F1}">
              <asvg:svgBlip xmlns="" xmlns:m="http://schemas.openxmlformats.org/officeDocument/2006/math" xmlns:w="http://schemas.openxmlformats.org/wordprocessingml/2006/main" xmlns:asvg="http://schemas.microsoft.com/office/drawing/2016/SVG/main" r:embed="rId4"/>
            </a:ext>
          </a:extLst>
        </a:blip>
        <a:stretch/>
      </xdr:blipFill>
      <xdr:spPr bwMode="auto">
        <a:xfrm>
          <a:off x="8162925" y="2390775"/>
          <a:ext cx="1000125" cy="43814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13</xdr:col>
      <xdr:colOff>19050</xdr:colOff>
      <xdr:row>3</xdr:row>
      <xdr:rowOff>1600200</xdr:rowOff>
    </xdr:from>
    <xdr:to>
      <xdr:col>13</xdr:col>
      <xdr:colOff>1504950</xdr:colOff>
      <xdr:row>3</xdr:row>
      <xdr:rowOff>1962150</xdr:rowOff>
    </xdr:to>
    <xdr:pic>
      <xdr:nvPicPr>
        <xdr:cNvPr id="270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96DAC541-7B7A-43D3-8B79-37D633B846F1}">
              <asvg:svgBlip xmlns="" xmlns:m="http://schemas.openxmlformats.org/officeDocument/2006/math" xmlns:w="http://schemas.openxmlformats.org/wordprocessingml/2006/main" xmlns:asvg="http://schemas.microsoft.com/office/drawing/2016/SVG/main" r:embed="rId6"/>
            </a:ext>
          </a:extLst>
        </a:blip>
        <a:stretch/>
      </xdr:blipFill>
      <xdr:spPr bwMode="auto">
        <a:xfrm>
          <a:off x="10144125" y="3067050"/>
          <a:ext cx="1485900" cy="3619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13</xdr:col>
      <xdr:colOff>266700</xdr:colOff>
      <xdr:row>3</xdr:row>
      <xdr:rowOff>1400175</xdr:rowOff>
    </xdr:from>
    <xdr:to>
      <xdr:col>13</xdr:col>
      <xdr:colOff>419100</xdr:colOff>
      <xdr:row>3</xdr:row>
      <xdr:rowOff>1628775</xdr:rowOff>
    </xdr:to>
    <xdr:pic>
      <xdr:nvPicPr>
        <xdr:cNvPr id="270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96DAC541-7B7A-43D3-8B79-37D633B846F1}">
              <asvg:svgBlip xmlns="" xmlns:m="http://schemas.openxmlformats.org/officeDocument/2006/math" xmlns:w="http://schemas.openxmlformats.org/wordprocessingml/2006/main" xmlns:asvg="http://schemas.microsoft.com/office/drawing/2016/SVG/main" r:embed="rId8"/>
            </a:ext>
          </a:extLst>
        </a:blip>
        <a:stretch/>
      </xdr:blipFill>
      <xdr:spPr bwMode="auto">
        <a:xfrm>
          <a:off x="10391775" y="2867025"/>
          <a:ext cx="152400" cy="2286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0"/>
  <sheetViews>
    <sheetView tabSelected="1" workbookViewId="0">
      <selection sqref="A1:XFD1"/>
    </sheetView>
  </sheetViews>
  <sheetFormatPr defaultRowHeight="12.75"/>
  <cols>
    <col min="1" max="1" width="3.140625" style="1" customWidth="1"/>
    <col min="2" max="2" width="12.5703125" style="1" customWidth="1"/>
    <col min="3" max="3" width="19.42578125" style="1" customWidth="1"/>
    <col min="4" max="4" width="6.7109375" style="1" customWidth="1"/>
    <col min="5" max="5" width="10.5703125" style="1" customWidth="1"/>
    <col min="6" max="8" width="11.7109375" style="1" customWidth="1"/>
    <col min="9" max="9" width="9.85546875" style="1" customWidth="1"/>
    <col min="10" max="10" width="9.140625" style="1"/>
    <col min="11" max="11" width="15.5703125" style="1" customWidth="1"/>
    <col min="12" max="12" width="15.42578125" style="1" customWidth="1"/>
    <col min="13" max="13" width="14.28515625" style="1" customWidth="1"/>
    <col min="14" max="14" width="22.7109375" style="1" customWidth="1"/>
    <col min="15" max="15" width="10.5703125" style="1" bestFit="1" customWidth="1"/>
    <col min="16" max="16" width="9.140625" style="1"/>
    <col min="17" max="17" width="12.5703125" style="1" customWidth="1"/>
    <col min="18" max="18" width="0.140625" style="1" customWidth="1"/>
    <col min="19" max="20" width="9.140625" style="1" hidden="1" customWidth="1"/>
    <col min="21" max="16384" width="9.140625" style="1"/>
  </cols>
  <sheetData>
    <row r="1" spans="1:17" ht="31.5" customHeight="1">
      <c r="K1" s="48" t="s">
        <v>0</v>
      </c>
      <c r="L1" s="48"/>
      <c r="M1" s="48"/>
      <c r="N1" s="48"/>
      <c r="O1" s="48"/>
      <c r="P1" s="48"/>
      <c r="Q1" s="48"/>
    </row>
    <row r="2" spans="1:17" ht="28.5" customHeight="1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ht="39" customHeight="1">
      <c r="A3" s="50" t="s">
        <v>2</v>
      </c>
      <c r="B3" s="52" t="s">
        <v>3</v>
      </c>
      <c r="C3" s="53"/>
      <c r="D3" s="50" t="s">
        <v>4</v>
      </c>
      <c r="E3" s="50" t="s">
        <v>5</v>
      </c>
      <c r="F3" s="56" t="s">
        <v>6</v>
      </c>
      <c r="G3" s="57"/>
      <c r="H3" s="57"/>
      <c r="I3" s="50" t="s">
        <v>7</v>
      </c>
      <c r="J3" s="50"/>
      <c r="K3" s="58" t="s">
        <v>8</v>
      </c>
      <c r="L3" s="58"/>
      <c r="M3" s="58"/>
      <c r="N3" s="59" t="s">
        <v>9</v>
      </c>
      <c r="O3" s="59"/>
      <c r="P3" s="59"/>
      <c r="Q3" s="59"/>
    </row>
    <row r="4" spans="1:17" ht="159" customHeight="1">
      <c r="A4" s="51"/>
      <c r="B4" s="54"/>
      <c r="C4" s="55"/>
      <c r="D4" s="51"/>
      <c r="E4" s="51"/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3" t="s">
        <v>16</v>
      </c>
      <c r="M4" s="3" t="s">
        <v>17</v>
      </c>
      <c r="N4" s="3" t="s">
        <v>18</v>
      </c>
      <c r="O4" s="3" t="s">
        <v>19</v>
      </c>
      <c r="P4" s="3" t="s">
        <v>20</v>
      </c>
      <c r="Q4" s="2" t="s">
        <v>21</v>
      </c>
    </row>
    <row r="5" spans="1:17" s="4" customFormat="1" ht="57" customHeight="1">
      <c r="A5" s="5">
        <v>1</v>
      </c>
      <c r="B5" s="42" t="s">
        <v>22</v>
      </c>
      <c r="C5" s="43"/>
      <c r="D5" s="5" t="s">
        <v>23</v>
      </c>
      <c r="E5" s="6">
        <v>1</v>
      </c>
      <c r="F5" s="7">
        <v>48600</v>
      </c>
      <c r="G5" s="8">
        <v>49100</v>
      </c>
      <c r="H5" s="8">
        <v>51500</v>
      </c>
      <c r="I5" s="5"/>
      <c r="J5" s="5"/>
      <c r="K5" s="9">
        <f t="shared" ref="K5:K8" si="0">AVERAGE(F5:J5)</f>
        <v>49733.333333333336</v>
      </c>
      <c r="L5" s="9">
        <f t="shared" ref="L5:L8" si="1">SQRT((SUM(IF(F5&gt;0,POWER(F5-K5,2),0),IF(G5&gt;0,POWER(G5-K5,2),0),IF(H5&gt;0,POWER(H5-K5,2),0),IF(I5&gt;0,POWER(I5-K5,2),0),IF(J5&gt;0,POWER(J5-K5,2),0),))/(COUNTA(F5:J5)-1))</f>
        <v>1550.2687938977981</v>
      </c>
      <c r="M5" s="9">
        <f t="shared" ref="M5:M8" si="2">L5/K5*100</f>
        <v>3.1171624542180929</v>
      </c>
      <c r="N5" s="9">
        <f t="shared" ref="N5:N8" si="3">((E5/COUNTA(F5:J5))*(SUM(F5:J5)))</f>
        <v>49733.333333333328</v>
      </c>
      <c r="O5" s="10">
        <f t="shared" ref="O5:O8" si="4">F5</f>
        <v>48600</v>
      </c>
      <c r="P5" s="10">
        <f t="shared" ref="P5:P8" si="5">O5</f>
        <v>48600</v>
      </c>
      <c r="Q5" s="10">
        <f t="shared" ref="Q5:Q8" si="6">E5*P5</f>
        <v>48600</v>
      </c>
    </row>
    <row r="6" spans="1:17" s="4" customFormat="1" ht="75" customHeight="1">
      <c r="A6" s="5">
        <v>2</v>
      </c>
      <c r="B6" s="42" t="s">
        <v>24</v>
      </c>
      <c r="C6" s="43"/>
      <c r="D6" s="11" t="s">
        <v>23</v>
      </c>
      <c r="E6" s="6">
        <v>1</v>
      </c>
      <c r="F6" s="7">
        <v>46000</v>
      </c>
      <c r="G6" s="8">
        <v>46500</v>
      </c>
      <c r="H6" s="8">
        <v>48000</v>
      </c>
      <c r="I6" s="5"/>
      <c r="J6" s="5"/>
      <c r="K6" s="9">
        <f t="shared" si="0"/>
        <v>46833.333333333336</v>
      </c>
      <c r="L6" s="9">
        <f t="shared" si="1"/>
        <v>1040.8329997330663</v>
      </c>
      <c r="M6" s="9">
        <f t="shared" si="2"/>
        <v>2.2224192165118852</v>
      </c>
      <c r="N6" s="9">
        <f t="shared" si="3"/>
        <v>46833.333333333328</v>
      </c>
      <c r="O6" s="10">
        <f t="shared" si="4"/>
        <v>46000</v>
      </c>
      <c r="P6" s="10">
        <f t="shared" si="5"/>
        <v>46000</v>
      </c>
      <c r="Q6" s="10">
        <f t="shared" si="6"/>
        <v>46000</v>
      </c>
    </row>
    <row r="7" spans="1:17" s="4" customFormat="1" ht="75" customHeight="1">
      <c r="A7" s="5">
        <v>3</v>
      </c>
      <c r="B7" s="42" t="s">
        <v>25</v>
      </c>
      <c r="C7" s="43"/>
      <c r="D7" s="5" t="s">
        <v>23</v>
      </c>
      <c r="E7" s="6">
        <v>1</v>
      </c>
      <c r="F7" s="7">
        <v>45000</v>
      </c>
      <c r="G7" s="8">
        <v>45500</v>
      </c>
      <c r="H7" s="8">
        <v>46600</v>
      </c>
      <c r="I7" s="5"/>
      <c r="J7" s="5"/>
      <c r="K7" s="9">
        <f t="shared" si="0"/>
        <v>45700</v>
      </c>
      <c r="L7" s="9">
        <f t="shared" si="1"/>
        <v>818.53527718724501</v>
      </c>
      <c r="M7" s="9">
        <f t="shared" si="2"/>
        <v>1.7911056393593983</v>
      </c>
      <c r="N7" s="9">
        <f t="shared" si="3"/>
        <v>45700</v>
      </c>
      <c r="O7" s="10">
        <f t="shared" si="4"/>
        <v>45000</v>
      </c>
      <c r="P7" s="10">
        <f t="shared" si="5"/>
        <v>45000</v>
      </c>
      <c r="Q7" s="10">
        <f t="shared" si="6"/>
        <v>45000</v>
      </c>
    </row>
    <row r="8" spans="1:17" s="4" customFormat="1" ht="74.25" customHeight="1">
      <c r="A8" s="5">
        <v>4</v>
      </c>
      <c r="B8" s="44" t="s">
        <v>40</v>
      </c>
      <c r="C8" s="45"/>
      <c r="D8" s="5" t="s">
        <v>23</v>
      </c>
      <c r="E8" s="6">
        <v>1</v>
      </c>
      <c r="F8" s="7">
        <v>20000</v>
      </c>
      <c r="G8" s="8">
        <v>20500</v>
      </c>
      <c r="H8" s="8">
        <v>21600</v>
      </c>
      <c r="I8" s="5"/>
      <c r="J8" s="5"/>
      <c r="K8" s="9">
        <f t="shared" si="0"/>
        <v>20700</v>
      </c>
      <c r="L8" s="9">
        <f t="shared" si="1"/>
        <v>818.53527718724501</v>
      </c>
      <c r="M8" s="9">
        <f t="shared" si="2"/>
        <v>3.9542767013876574</v>
      </c>
      <c r="N8" s="9">
        <f t="shared" si="3"/>
        <v>20700</v>
      </c>
      <c r="O8" s="10">
        <f t="shared" si="4"/>
        <v>20000</v>
      </c>
      <c r="P8" s="10">
        <f t="shared" si="5"/>
        <v>20000</v>
      </c>
      <c r="Q8" s="10">
        <f t="shared" si="6"/>
        <v>20000</v>
      </c>
    </row>
    <row r="9" spans="1:17" ht="21" customHeight="1">
      <c r="A9" s="46" t="s">
        <v>26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12">
        <f>SUM(Q5:Q8)</f>
        <v>159600</v>
      </c>
    </row>
    <row r="10" spans="1:17" ht="51.75" hidden="1" customHeight="1">
      <c r="A10" s="37" t="s">
        <v>27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14">
        <f>Q9</f>
        <v>159600</v>
      </c>
      <c r="N10" s="13" t="s">
        <v>28</v>
      </c>
      <c r="O10" s="13"/>
      <c r="P10" s="13"/>
      <c r="Q10" s="13"/>
    </row>
    <row r="11" spans="1:17" ht="51.75" hidden="1" customHeight="1">
      <c r="A11" s="15"/>
      <c r="B11" s="16" t="s">
        <v>29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7" ht="0.75" hidden="1" customHeight="1">
      <c r="A12" s="18"/>
      <c r="B12" s="18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</row>
    <row r="13" spans="1:17" ht="51.75" hidden="1" customHeight="1">
      <c r="A13" s="18" t="s">
        <v>30</v>
      </c>
      <c r="B13" s="18"/>
      <c r="C13" s="18"/>
      <c r="D13" s="19"/>
      <c r="E13" s="19"/>
      <c r="F13" s="21"/>
      <c r="G13" s="22"/>
      <c r="H13" s="22"/>
      <c r="I13" s="22"/>
      <c r="J13" s="35"/>
      <c r="K13" s="35"/>
      <c r="L13" s="24"/>
      <c r="M13" s="24"/>
      <c r="N13" s="38" t="s">
        <v>31</v>
      </c>
      <c r="O13" s="39"/>
      <c r="P13" s="39"/>
      <c r="Q13" s="24"/>
    </row>
    <row r="14" spans="1:17" ht="48" customHeight="1">
      <c r="A14" s="40" t="s">
        <v>32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</row>
    <row r="15" spans="1:17" ht="26.25" customHeight="1">
      <c r="A15" s="18" t="s">
        <v>33</v>
      </c>
      <c r="B15" s="18"/>
      <c r="C15" s="18"/>
      <c r="D15" s="19"/>
      <c r="E15" s="36" t="s">
        <v>34</v>
      </c>
      <c r="F15" s="36"/>
      <c r="G15" s="36"/>
      <c r="H15" s="36"/>
      <c r="I15" s="36"/>
      <c r="J15" s="36"/>
      <c r="K15" s="36"/>
      <c r="L15" s="36"/>
      <c r="M15" s="25"/>
      <c r="N15" s="25" t="s">
        <v>35</v>
      </c>
      <c r="O15" s="26"/>
      <c r="Q15" s="26"/>
    </row>
    <row r="16" spans="1:17" s="24" customFormat="1" ht="26.25" customHeight="1">
      <c r="A16" s="34"/>
      <c r="B16" s="34"/>
      <c r="C16" s="34"/>
      <c r="D16" s="34"/>
      <c r="E16" s="19"/>
      <c r="F16" s="21"/>
      <c r="G16" s="22"/>
      <c r="H16" s="35" t="s">
        <v>36</v>
      </c>
      <c r="I16" s="35"/>
      <c r="O16" s="28"/>
      <c r="Q16" s="28"/>
    </row>
    <row r="17" spans="1:20" s="24" customFormat="1" ht="26.25" customHeight="1">
      <c r="A17" s="27"/>
      <c r="B17" s="27"/>
      <c r="C17" s="27"/>
      <c r="D17" s="27"/>
      <c r="E17" s="19"/>
      <c r="F17" s="21"/>
      <c r="G17" s="22"/>
      <c r="H17" s="23"/>
      <c r="I17" s="23"/>
      <c r="O17" s="28"/>
      <c r="Q17" s="28"/>
    </row>
    <row r="18" spans="1:20" s="24" customFormat="1" ht="26.25" customHeight="1">
      <c r="A18" s="27"/>
      <c r="B18" s="27"/>
      <c r="C18" s="27"/>
      <c r="D18" s="27"/>
      <c r="E18" s="19"/>
      <c r="F18" s="21"/>
      <c r="G18" s="22"/>
      <c r="H18" s="23"/>
      <c r="I18" s="29" t="s">
        <v>37</v>
      </c>
    </row>
    <row r="19" spans="1:20" ht="26.25" customHeight="1">
      <c r="A19" s="18" t="s">
        <v>38</v>
      </c>
      <c r="B19" s="18"/>
      <c r="C19" s="18"/>
      <c r="D19" s="19"/>
      <c r="E19" s="36" t="s">
        <v>39</v>
      </c>
      <c r="F19" s="36"/>
      <c r="G19" s="36"/>
      <c r="H19" s="36"/>
      <c r="I19" s="36"/>
      <c r="J19" s="36"/>
      <c r="K19" s="36"/>
      <c r="L19" s="36"/>
      <c r="M19" s="36"/>
      <c r="N19" s="36"/>
    </row>
    <row r="20" spans="1:20" s="30" customFormat="1" ht="23.25" customHeight="1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2"/>
      <c r="S20" s="33"/>
    </row>
    <row r="21" spans="1:20" ht="59.25" customHeight="1">
      <c r="R21" s="17"/>
      <c r="S21" s="17"/>
      <c r="T21" s="17"/>
    </row>
    <row r="22" spans="1:20" s="24" customFormat="1" ht="23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20"/>
      <c r="S22" s="20"/>
    </row>
    <row r="23" spans="1:20" s="24" customFormat="1" ht="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20" s="24" customFormat="1" ht="16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20" ht="19.5" customHeight="1">
      <c r="R25" s="24"/>
      <c r="S25" s="24"/>
    </row>
    <row r="26" spans="1:20" s="24" customFormat="1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0" ht="15">
      <c r="R27" s="24"/>
      <c r="S27" s="24"/>
    </row>
    <row r="28" spans="1:20" ht="6.75" customHeight="1"/>
    <row r="29" spans="1:20" ht="27" hidden="1" customHeight="1"/>
    <row r="30" spans="1:20">
      <c r="R30" s="31"/>
      <c r="S30" s="31"/>
    </row>
  </sheetData>
  <sheetProtection selectLockedCells="1" selectUnlockedCells="1"/>
  <mergeCells count="23">
    <mergeCell ref="K1:Q1"/>
    <mergeCell ref="A2:Q2"/>
    <mergeCell ref="A3:A4"/>
    <mergeCell ref="B3:C4"/>
    <mergeCell ref="D3:D4"/>
    <mergeCell ref="E3:E4"/>
    <mergeCell ref="F3:H3"/>
    <mergeCell ref="I3:J3"/>
    <mergeCell ref="K3:M3"/>
    <mergeCell ref="N3:Q3"/>
    <mergeCell ref="B5:C5"/>
    <mergeCell ref="B6:C6"/>
    <mergeCell ref="B7:C7"/>
    <mergeCell ref="B8:C8"/>
    <mergeCell ref="A9:P9"/>
    <mergeCell ref="A16:D16"/>
    <mergeCell ref="H16:I16"/>
    <mergeCell ref="E19:N19"/>
    <mergeCell ref="A10:L10"/>
    <mergeCell ref="J13:K13"/>
    <mergeCell ref="N13:P13"/>
    <mergeCell ref="A14:Q14"/>
    <mergeCell ref="E15:L15"/>
  </mergeCells>
  <pageMargins left="0.59" right="0.46000000000000008" top="0.74803149606299213" bottom="0.74803149606299213" header="0.51181102362204722" footer="0.51181102362204722"/>
  <pageSetup paperSize="9" scale="63" firstPageNumber="0" fitToHeight="2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Пользователь</cp:lastModifiedBy>
  <cp:revision>3</cp:revision>
  <cp:lastPrinted>2026-08-20T11:25:34Z</cp:lastPrinted>
  <dcterms:created xsi:type="dcterms:W3CDTF">2014-06-13T08:59:54Z</dcterms:created>
  <dcterms:modified xsi:type="dcterms:W3CDTF">2026-08-20T11:42:19Z</dcterms:modified>
</cp:coreProperties>
</file>