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6\02 Единственный поставщик\000 44-ФЗ Березка\батарейки\"/>
    </mc:Choice>
  </mc:AlternateContent>
  <bookViews>
    <workbookView xWindow="0" yWindow="0" windowWidth="2880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J20" i="1"/>
  <c r="L20" i="1"/>
  <c r="N20" i="1"/>
  <c r="Q20" i="1"/>
  <c r="R20" i="1" s="1"/>
  <c r="F21" i="1" l="1"/>
  <c r="H21" i="1"/>
  <c r="J21" i="1"/>
  <c r="L21" i="1"/>
  <c r="N21" i="1"/>
  <c r="Q21" i="1"/>
  <c r="R21" i="1" s="1"/>
  <c r="F19" i="1" l="1"/>
  <c r="H19" i="1"/>
  <c r="J19" i="1"/>
  <c r="L19" i="1"/>
  <c r="N19" i="1"/>
  <c r="Q19" i="1"/>
  <c r="R19" i="1" s="1"/>
  <c r="Q22" i="1" s="1"/>
  <c r="M22" i="1" l="1"/>
  <c r="E22" i="1" l="1"/>
  <c r="I22" i="1"/>
  <c r="G22" i="1"/>
  <c r="K22" i="1" l="1"/>
  <c r="H27" i="1" s="1"/>
  <c r="H26" i="1" l="1"/>
</calcChain>
</file>

<file path=xl/sharedStrings.xml><?xml version="1.0" encoding="utf-8"?>
<sst xmlns="http://schemas.openxmlformats.org/spreadsheetml/2006/main" count="53" uniqueCount="50">
  <si>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</si>
  <si>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</si>
  <si>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</si>
  <si>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</si>
  <si>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</si>
  <si>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</si>
  <si>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</si>
  <si>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</si>
  <si>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</si>
  <si>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</si>
  <si>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</si>
  <si>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</si>
  <si>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</si>
  <si>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</si>
  <si>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</si>
  <si>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</si>
  <si>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</si>
  <si>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</si>
  <si>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</si>
  <si>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</si>
  <si>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</si>
  <si>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</si>
  <si>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</si>
  <si>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</si>
  <si>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</si>
  <si>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</si>
  <si>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</si>
  <si>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</si>
  <si>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</si>
  <si>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</si>
  <si>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</si>
  <si>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</si>
  <si>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</si>
  <si>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150003, г. Ярославль, ул. Советская, д. 14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</si>
  <si>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</si>
  <si>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</si>
  <si>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</si>
  <si>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</si>
  <si>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</si>
  <si>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>до 31.12.2026</t>
  </si>
  <si>
    <t>Поставка батареек</t>
  </si>
  <si>
    <t>Высоковольтные батарейки GP
23А 12В 5 шт/упак GP 23AF-2C5</t>
  </si>
  <si>
    <t>27.20.11.000</t>
  </si>
  <si>
    <t>упак</t>
  </si>
  <si>
    <t>исх. №40982 от 02.07.2026</t>
  </si>
  <si>
    <t>исх. №24107 от 02.07.2026</t>
  </si>
  <si>
    <t>исх. №27965 от 02.07.2026</t>
  </si>
  <si>
    <t>Батарейка мизинчиковая GP
LR03 AAA Super Alkaline 1.5В
щелочная (алкалиновая)
10BOX (10 штук в боксе)</t>
  </si>
  <si>
    <t>GP Super AA 10 шт Батарейки
щелочные, 1,5V</t>
  </si>
  <si>
    <t>упкк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</si>
</sst>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  <font>
      <sz val="10"/>
      <color theme="1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1" fillId="3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49" fontId="6" fillId="3" borderId="19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9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0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8:R21" totalsRowShown="0" headerRowDxfId="22" dataDxfId="20" headerRowBorderDxfId="21" tableBorderDxfId="19" totalsRowBorderDxfId="18">
  <autoFilter ref="A18:R21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MIN(IF(E19=0,999999,E19),IF(G19=0,999999,G19),IF(I19=0,999999,I19),IF(K19=0,999999,K19),IF(M19=0,999999,M19))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topLeftCell="A7" workbookViewId="0">
      <selection activeCell="B21" sqref="B21"/>
    </sheetView>
  </sheetViews>
  <sheetFormatPr defaultRowHeight="15" x14ac:dyDescent="0.25"/>
  <cols>
    <col min="1" max="1" width="4" style="1" customWidth="1"/>
    <col min="2" max="2" width="38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14.285156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18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71" t="s">
        <v>11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x14ac:dyDescent="0.25">
      <c r="A4" s="72" t="s">
        <v>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ht="29.25" customHeight="1" x14ac:dyDescent="0.25">
      <c r="A5" s="61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x14ac:dyDescent="0.25">
      <c r="A6" s="73" t="s">
        <v>30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ht="47.25" customHeight="1" x14ac:dyDescent="0.25">
      <c r="A7" s="61" t="s">
        <v>32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ht="18.75" customHeight="1" x14ac:dyDescent="0.25">
      <c r="A8" s="60" t="s">
        <v>35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10" spans="1:18" ht="15.75" x14ac:dyDescent="0.25">
      <c r="A10" s="62" t="s">
        <v>13</v>
      </c>
      <c r="B10" s="62"/>
      <c r="C10" s="65" t="s">
        <v>40</v>
      </c>
      <c r="D10" s="65"/>
      <c r="E10" s="65"/>
      <c r="F10" s="65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 ht="29.25" customHeight="1" x14ac:dyDescent="0.25">
      <c r="A11" s="63" t="s">
        <v>34</v>
      </c>
      <c r="B11" s="64"/>
      <c r="C11" s="65" t="s">
        <v>39</v>
      </c>
      <c r="D11" s="65"/>
      <c r="E11" s="65"/>
      <c r="F11" s="65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spans="1:18" ht="16.5" customHeight="1" x14ac:dyDescent="0.25">
      <c r="A12" s="62" t="s">
        <v>14</v>
      </c>
      <c r="B12" s="62"/>
      <c r="C12" s="65" t="s">
        <v>33</v>
      </c>
      <c r="D12" s="65"/>
      <c r="E12" s="65"/>
      <c r="F12" s="6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ht="15.75" x14ac:dyDescent="0.25">
      <c r="A13" s="62" t="s">
        <v>15</v>
      </c>
      <c r="B13" s="62"/>
      <c r="C13" s="68" t="s">
        <v>16</v>
      </c>
      <c r="D13" s="68"/>
      <c r="E13" s="68"/>
      <c r="F13" s="68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18" x14ac:dyDescent="0.25">
      <c r="A14" s="44" t="s">
        <v>17</v>
      </c>
      <c r="B14" s="44"/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5"/>
    </row>
    <row r="15" spans="1:18" ht="13.5" customHeight="1" thickBot="1" x14ac:dyDescent="0.3"/>
    <row r="16" spans="1:18" ht="26.25" customHeight="1" x14ac:dyDescent="0.25">
      <c r="A16" s="2"/>
      <c r="B16" s="3"/>
      <c r="C16" s="6"/>
      <c r="D16" s="6"/>
      <c r="E16" s="51" t="s">
        <v>5</v>
      </c>
      <c r="F16" s="52"/>
      <c r="G16" s="51" t="s">
        <v>6</v>
      </c>
      <c r="H16" s="52"/>
      <c r="I16" s="51" t="s">
        <v>7</v>
      </c>
      <c r="J16" s="52"/>
      <c r="K16" s="51" t="s">
        <v>8</v>
      </c>
      <c r="L16" s="52"/>
      <c r="M16" s="51" t="s">
        <v>9</v>
      </c>
      <c r="N16" s="52"/>
      <c r="O16" s="5"/>
      <c r="P16" s="5"/>
      <c r="Q16" s="5"/>
      <c r="R16" s="5"/>
    </row>
    <row r="17" spans="1:24" ht="26.25" customHeight="1" x14ac:dyDescent="0.25">
      <c r="A17" s="2"/>
      <c r="B17" s="3"/>
      <c r="C17" s="6"/>
      <c r="D17" s="6"/>
      <c r="E17" s="58" t="s">
        <v>45</v>
      </c>
      <c r="F17" s="59"/>
      <c r="G17" s="58" t="s">
        <v>44</v>
      </c>
      <c r="H17" s="59"/>
      <c r="I17" s="58" t="s">
        <v>46</v>
      </c>
      <c r="J17" s="59"/>
      <c r="K17" s="58"/>
      <c r="L17" s="59"/>
      <c r="M17" s="58"/>
      <c r="N17" s="59"/>
      <c r="O17" s="3"/>
      <c r="P17" s="3"/>
      <c r="Q17" s="2"/>
      <c r="R17" s="2"/>
    </row>
    <row r="18" spans="1:24" ht="51" customHeight="1" x14ac:dyDescent="0.25">
      <c r="A18" s="7" t="s">
        <v>0</v>
      </c>
      <c r="B18" s="8" t="s">
        <v>1</v>
      </c>
      <c r="C18" s="9" t="s">
        <v>3</v>
      </c>
      <c r="D18" s="10" t="s">
        <v>4</v>
      </c>
      <c r="E18" s="11" t="s">
        <v>20</v>
      </c>
      <c r="F18" s="12" t="s">
        <v>29</v>
      </c>
      <c r="G18" s="11" t="s">
        <v>21</v>
      </c>
      <c r="H18" s="12" t="s">
        <v>22</v>
      </c>
      <c r="I18" s="11" t="s">
        <v>28</v>
      </c>
      <c r="J18" s="12" t="s">
        <v>26</v>
      </c>
      <c r="K18" s="11" t="s">
        <v>27</v>
      </c>
      <c r="L18" s="12" t="s">
        <v>23</v>
      </c>
      <c r="M18" s="11" t="s">
        <v>24</v>
      </c>
      <c r="N18" s="12" t="s">
        <v>25</v>
      </c>
      <c r="O18" s="7" t="s">
        <v>19</v>
      </c>
      <c r="P18" s="9" t="s">
        <v>2</v>
      </c>
      <c r="Q18" s="9" t="s">
        <v>37</v>
      </c>
      <c r="R18" s="10" t="s">
        <v>38</v>
      </c>
      <c r="T18" s="15"/>
      <c r="U18" s="15"/>
      <c r="V18" s="15"/>
      <c r="W18" s="15"/>
      <c r="X18" s="15"/>
    </row>
    <row r="19" spans="1:24" ht="25.5" x14ac:dyDescent="0.25">
      <c r="A19" s="18">
        <v>1</v>
      </c>
      <c r="B19" s="30" t="s">
        <v>41</v>
      </c>
      <c r="C19" s="31" t="s">
        <v>42</v>
      </c>
      <c r="D19" s="19"/>
      <c r="E19" s="20">
        <v>591.36</v>
      </c>
      <c r="F19" s="21">
        <f>Таблица2[Цена 1]*Таблица2[Кол- во]</f>
        <v>1182.72</v>
      </c>
      <c r="G19" s="28">
        <v>595.98</v>
      </c>
      <c r="H19" s="22">
        <f>Таблица2[Цена 2]*Таблица2[Кол- во]</f>
        <v>1191.96</v>
      </c>
      <c r="I19" s="20">
        <v>582.12</v>
      </c>
      <c r="J19" s="23">
        <f>Таблица2[Цена 3]*Таблица2[Кол- во]</f>
        <v>1164.24</v>
      </c>
      <c r="K19" s="24"/>
      <c r="L19" s="23">
        <f>Таблица2[Цена 4]*Таблица2[Кол- во]</f>
        <v>0</v>
      </c>
      <c r="M19" s="24"/>
      <c r="N19" s="23">
        <f>Таблица2[[#This Row],[Цена 5]]*Таблица2[[#This Row],[Кол- во]]</f>
        <v>0</v>
      </c>
      <c r="O19" s="29" t="s">
        <v>43</v>
      </c>
      <c r="P19" s="25">
        <v>2</v>
      </c>
      <c r="Q19" s="26">
        <f>MIN(IF(E19=0,999999,E19),IF(G19=0,999999,G19),IF(I19=0,999999,I19),IF(K19=0,999999,K19),IF(M19=0,999999,M19))</f>
        <v>582.12</v>
      </c>
      <c r="R19" s="27">
        <f>Таблица2[Минимальная цена]*Таблица2[Кол- во]</f>
        <v>1164.24</v>
      </c>
      <c r="T19" s="15"/>
      <c r="U19" s="15"/>
      <c r="V19" s="15"/>
      <c r="W19" s="15"/>
      <c r="X19" s="15"/>
    </row>
    <row r="20" spans="1:24" ht="51" x14ac:dyDescent="0.25">
      <c r="A20" s="18">
        <v>2</v>
      </c>
      <c r="B20" s="30" t="s">
        <v>47</v>
      </c>
      <c r="C20" s="31" t="s">
        <v>42</v>
      </c>
      <c r="D20" s="19"/>
      <c r="E20" s="20">
        <v>816.64</v>
      </c>
      <c r="F20" s="21">
        <f>Таблица2[Цена 1]*Таблица2[Кол- во]</f>
        <v>816.64</v>
      </c>
      <c r="G20" s="28">
        <v>823.02</v>
      </c>
      <c r="H20" s="22">
        <f>Таблица2[Цена 2]*Таблица2[Кол- во]</f>
        <v>823.02</v>
      </c>
      <c r="I20" s="20">
        <v>803.88</v>
      </c>
      <c r="J20" s="23">
        <f>Таблица2[Цена 3]*Таблица2[Кол- во]</f>
        <v>803.88</v>
      </c>
      <c r="K20" s="24"/>
      <c r="L20" s="23">
        <f>Таблица2[Цена 4]*Таблица2[Кол- во]</f>
        <v>0</v>
      </c>
      <c r="M20" s="24"/>
      <c r="N20" s="23">
        <f>Таблица2[[#This Row],[Цена 5]]*Таблица2[[#This Row],[Кол- во]]</f>
        <v>0</v>
      </c>
      <c r="O20" s="29" t="s">
        <v>43</v>
      </c>
      <c r="P20" s="25">
        <v>1</v>
      </c>
      <c r="Q20" s="26">
        <f>MIN(IF(E20=0,999999,E20),IF(G20=0,999999,G20),IF(I20=0,999999,I20),IF(K20=0,999999,K20),IF(M20=0,999999,M20))</f>
        <v>803.88</v>
      </c>
      <c r="R20" s="27">
        <f>Таблица2[Минимальная цена]*Таблица2[Кол- во]</f>
        <v>803.88</v>
      </c>
      <c r="T20" s="15"/>
      <c r="U20" s="15"/>
      <c r="V20" s="15"/>
      <c r="W20" s="15"/>
      <c r="X20" s="15"/>
    </row>
    <row r="21" spans="1:24" ht="37.5" customHeight="1" thickBot="1" x14ac:dyDescent="0.3">
      <c r="A21" s="32">
        <v>3</v>
      </c>
      <c r="B21" s="30" t="s">
        <v>48</v>
      </c>
      <c r="C21" s="31" t="s">
        <v>42</v>
      </c>
      <c r="D21" s="33"/>
      <c r="E21" s="34">
        <v>760.32</v>
      </c>
      <c r="F21" s="35">
        <f>Таблица2[Цена 1]*Таблица2[Кол- во]</f>
        <v>760.32</v>
      </c>
      <c r="G21" s="42">
        <v>766.26</v>
      </c>
      <c r="H21" s="36">
        <f>Таблица2[Цена 2]*Таблица2[Кол- во]</f>
        <v>766.26</v>
      </c>
      <c r="I21" s="34">
        <v>748.44</v>
      </c>
      <c r="J21" s="37">
        <f>Таблица2[Цена 3]*Таблица2[Кол- во]</f>
        <v>748.44</v>
      </c>
      <c r="K21" s="38"/>
      <c r="L21" s="37">
        <f>Таблица2[Цена 4]*Таблица2[Кол- во]</f>
        <v>0</v>
      </c>
      <c r="M21" s="38"/>
      <c r="N21" s="37">
        <f>Таблица2[[#This Row],[Цена 5]]*Таблица2[[#This Row],[Кол- во]]</f>
        <v>0</v>
      </c>
      <c r="O21" s="29" t="s">
        <v>49</v>
      </c>
      <c r="P21" s="39">
        <v>1</v>
      </c>
      <c r="Q21" s="40">
        <f>MIN(IF(E21=0,999999,E21),IF(G21=0,999999,G21),IF(I21=0,999999,I21),IF(K21=0,999999,K21),IF(M21=0,999999,M21))</f>
        <v>748.44</v>
      </c>
      <c r="R21" s="41">
        <f>Таблица2[Минимальная цена]*Таблица2[Кол- во]</f>
        <v>748.44</v>
      </c>
      <c r="T21" s="15"/>
      <c r="U21" s="15"/>
      <c r="V21" s="15"/>
      <c r="W21" s="15"/>
      <c r="X21" s="15"/>
    </row>
    <row r="22" spans="1:24" ht="31.5" customHeight="1" thickBot="1" x14ac:dyDescent="0.3">
      <c r="A22" s="6"/>
      <c r="B22" s="13" t="s">
        <v>10</v>
      </c>
      <c r="C22" s="5"/>
      <c r="D22" s="14"/>
      <c r="E22" s="49">
        <f>SUM(Таблица2[На сумму 1])</f>
        <v>2759.6800000000003</v>
      </c>
      <c r="F22" s="50"/>
      <c r="G22" s="49">
        <f>SUM(Таблица2[На сумму 2])</f>
        <v>2781.24</v>
      </c>
      <c r="H22" s="50"/>
      <c r="I22" s="49">
        <f>SUM(Таблица2[На сумму 3])</f>
        <v>2716.56</v>
      </c>
      <c r="J22" s="50"/>
      <c r="K22" s="49" t="str">
        <f>IF(SUM(Таблица2[На сумму 4])=0,"",SUM(Таблица2[На сумму 4]))</f>
        <v/>
      </c>
      <c r="L22" s="50"/>
      <c r="M22" s="49" t="str">
        <f>IF(SUM(Таблица2[На сумму 5])=0,"",SUM(Таблица2[На сумму 5]))</f>
        <v/>
      </c>
      <c r="N22" s="50"/>
      <c r="O22" s="5"/>
      <c r="P22" s="5"/>
      <c r="Q22" s="56">
        <f>SUM(Таблица2[На сумму])</f>
        <v>2716.56</v>
      </c>
      <c r="R22" s="57"/>
      <c r="T22" s="15"/>
      <c r="U22" s="15"/>
      <c r="V22" s="15"/>
      <c r="W22" s="15"/>
      <c r="X22" s="15"/>
    </row>
    <row r="23" spans="1:24" x14ac:dyDescent="0.25">
      <c r="T23" s="15"/>
      <c r="U23" s="15"/>
      <c r="V23" s="15"/>
      <c r="W23" s="15"/>
      <c r="X23" s="15"/>
    </row>
    <row r="24" spans="1:24" ht="15" customHeight="1" x14ac:dyDescent="0.25">
      <c r="T24" s="15"/>
      <c r="U24" s="15"/>
      <c r="V24" s="15"/>
      <c r="W24" s="15"/>
      <c r="X24" s="15"/>
    </row>
    <row r="25" spans="1:24" x14ac:dyDescent="0.25">
      <c r="T25" s="15"/>
      <c r="U25" s="15"/>
      <c r="V25" s="15"/>
      <c r="W25" s="15"/>
      <c r="X25" s="15"/>
    </row>
    <row r="26" spans="1:24" x14ac:dyDescent="0.25">
      <c r="B26" s="6"/>
      <c r="C26" s="44" t="s">
        <v>36</v>
      </c>
      <c r="D26" s="44"/>
      <c r="E26" s="44"/>
      <c r="F26" s="44"/>
      <c r="G26" s="44"/>
      <c r="H26" s="48">
        <f>SUM(Таблица2[На сумму])</f>
        <v>2716.56</v>
      </c>
      <c r="I26" s="48"/>
      <c r="J26" s="48"/>
      <c r="T26" s="15"/>
      <c r="U26" s="15"/>
      <c r="V26" s="15"/>
      <c r="W26" s="15"/>
      <c r="X26" s="15"/>
    </row>
    <row r="27" spans="1:24" x14ac:dyDescent="0.25">
      <c r="B27" s="6"/>
      <c r="C27" s="44" t="s">
        <v>18</v>
      </c>
      <c r="D27" s="44"/>
      <c r="E27" s="44"/>
      <c r="F27" s="44"/>
      <c r="G27" s="44"/>
      <c r="H27" s="47">
        <f>IF((STDEV(E22:N22)/AVERAGE(E22:N22))&gt;0.33,"неоднородна",(STDEV(E22:N22)/AVERAGE(E22:N22)))</f>
        <v>1.1964949595184949E-2</v>
      </c>
      <c r="I27" s="47"/>
      <c r="J27" s="47"/>
      <c r="T27" s="15"/>
      <c r="U27" s="15"/>
      <c r="V27" s="15"/>
      <c r="W27" s="15"/>
      <c r="X27" s="15"/>
    </row>
    <row r="28" spans="1:24" x14ac:dyDescent="0.25">
      <c r="B28" s="6"/>
      <c r="C28" s="43"/>
      <c r="D28" s="43"/>
      <c r="E28" s="43"/>
      <c r="F28" s="43"/>
      <c r="G28" s="17"/>
      <c r="H28" s="46"/>
      <c r="I28" s="46"/>
      <c r="J28" s="46"/>
      <c r="T28" s="15"/>
      <c r="U28" s="15"/>
      <c r="V28" s="15"/>
      <c r="W28" s="15"/>
      <c r="X28" s="15"/>
    </row>
    <row r="29" spans="1:24" x14ac:dyDescent="0.25">
      <c r="B29" s="6"/>
      <c r="C29" s="43"/>
      <c r="D29" s="43"/>
      <c r="E29" s="43"/>
      <c r="F29" s="43"/>
      <c r="G29" s="17"/>
      <c r="H29" s="45"/>
      <c r="I29" s="45"/>
      <c r="J29" s="45"/>
      <c r="T29" s="15"/>
      <c r="U29" s="15"/>
      <c r="V29" s="15"/>
      <c r="W29" s="15"/>
      <c r="X29" s="15"/>
    </row>
    <row r="30" spans="1:24" x14ac:dyDescent="0.25">
      <c r="T30" s="15"/>
      <c r="U30" s="15"/>
      <c r="V30" s="15"/>
      <c r="W30" s="15"/>
      <c r="X30" s="15"/>
    </row>
    <row r="31" spans="1:24" x14ac:dyDescent="0.25">
      <c r="N31" s="16"/>
      <c r="Q31" s="15"/>
      <c r="T31" s="15"/>
      <c r="U31" s="15"/>
      <c r="V31" s="15"/>
      <c r="W31" s="15"/>
      <c r="X31" s="15"/>
    </row>
    <row r="32" spans="1:24" x14ac:dyDescent="0.25">
      <c r="N32" s="16"/>
      <c r="Q32" s="15"/>
      <c r="T32" s="15"/>
      <c r="U32" s="15"/>
      <c r="V32" s="15"/>
      <c r="W32" s="15"/>
      <c r="X32" s="15"/>
    </row>
    <row r="33" spans="9:24" x14ac:dyDescent="0.25">
      <c r="N33" s="16"/>
      <c r="Q33" s="15"/>
      <c r="T33" s="15"/>
      <c r="U33" s="15"/>
      <c r="V33" s="15"/>
      <c r="W33" s="15"/>
      <c r="X33" s="15"/>
    </row>
    <row r="34" spans="9:24" x14ac:dyDescent="0.25">
      <c r="Q34" s="15"/>
    </row>
    <row r="35" spans="9:24" x14ac:dyDescent="0.25">
      <c r="I35" s="16"/>
      <c r="Q35" s="15"/>
    </row>
    <row r="36" spans="9:24" x14ac:dyDescent="0.25">
      <c r="S36" s="15"/>
    </row>
  </sheetData>
  <mergeCells count="41">
    <mergeCell ref="A1:R1"/>
    <mergeCell ref="A3:R3"/>
    <mergeCell ref="A4:R4"/>
    <mergeCell ref="A6:R6"/>
    <mergeCell ref="A5:R5"/>
    <mergeCell ref="A8:R8"/>
    <mergeCell ref="A7:R7"/>
    <mergeCell ref="K16:L16"/>
    <mergeCell ref="I16:J16"/>
    <mergeCell ref="G16:H16"/>
    <mergeCell ref="A10:B10"/>
    <mergeCell ref="A11:B11"/>
    <mergeCell ref="A12:B12"/>
    <mergeCell ref="A13:B13"/>
    <mergeCell ref="A14:B14"/>
    <mergeCell ref="C10:R10"/>
    <mergeCell ref="C11:R11"/>
    <mergeCell ref="C12:R12"/>
    <mergeCell ref="C13:R13"/>
    <mergeCell ref="K22:L22"/>
    <mergeCell ref="M22:N22"/>
    <mergeCell ref="E16:F16"/>
    <mergeCell ref="C14:R14"/>
    <mergeCell ref="Q22:R22"/>
    <mergeCell ref="M16:N16"/>
    <mergeCell ref="M17:N17"/>
    <mergeCell ref="E22:F22"/>
    <mergeCell ref="G22:H22"/>
    <mergeCell ref="G17:H17"/>
    <mergeCell ref="E17:F17"/>
    <mergeCell ref="K17:L17"/>
    <mergeCell ref="I17:J17"/>
    <mergeCell ref="I22:J22"/>
    <mergeCell ref="C29:F29"/>
    <mergeCell ref="C26:G26"/>
    <mergeCell ref="C27:G27"/>
    <mergeCell ref="H29:J29"/>
    <mergeCell ref="H28:J28"/>
    <mergeCell ref="H27:J27"/>
    <mergeCell ref="H26:J26"/>
    <mergeCell ref="C28:F28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Пащенко Мария Дмитриевна</cp:lastModifiedBy>
  <dcterms:created xsi:type="dcterms:W3CDTF">2022-03-02T09:14:33Z</dcterms:created>
  <dcterms:modified xsi:type="dcterms:W3CDTF">2026-07-02T07:56:13Z</dcterms:modified>
</cp:coreProperties>
</file>