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nastasia.korolyova\Desktop\10000\"/>
    </mc:Choice>
  </mc:AlternateContent>
  <xr:revisionPtr revIDLastSave="0" documentId="13_ncr:1_{4A3A12DC-EDB2-4BB5-8CCB-D5C13992F4B4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H12" i="1"/>
  <c r="F12" i="1"/>
  <c r="S10" i="1"/>
  <c r="N10" i="1"/>
  <c r="K10" i="1"/>
  <c r="L10" i="1" s="1"/>
  <c r="R10" i="1" s="1"/>
  <c r="S11" i="1"/>
  <c r="N11" i="1"/>
  <c r="K11" i="1"/>
  <c r="L11" i="1" s="1"/>
  <c r="R11" i="1" s="1"/>
  <c r="S9" i="1"/>
  <c r="N9" i="1"/>
  <c r="K9" i="1"/>
  <c r="L9" i="1" s="1"/>
  <c r="R9" i="1" s="1"/>
  <c r="O10" i="1" l="1"/>
  <c r="P10" i="1" s="1"/>
  <c r="O11" i="1"/>
  <c r="P11" i="1" s="1"/>
  <c r="S12" i="1"/>
  <c r="R12" i="1"/>
  <c r="O9" i="1"/>
  <c r="P9" i="1" s="1"/>
  <c r="F22" i="1" l="1"/>
</calcChain>
</file>

<file path=xl/sharedStrings.xml><?xml version="1.0" encoding="utf-8"?>
<sst xmlns="http://schemas.openxmlformats.org/spreadsheetml/2006/main" count="36" uniqueCount="31">
  <si>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</si>
  <si>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</si>
  <si>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</si>
  <si>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</si>
  <si>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</si>
  <si>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</si>
  <si>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</si>
  <si>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</si>
  <si>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</si>
  <si>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</si>
  <si>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</si>
  <si>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</si>
  <si>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</si>
  <si>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</si>
  <si>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</si>
  <si>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</si>
  <si>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</si>
  <si>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</si>
  <si>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</si>
  <si>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</si>
  <si>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</si>
  <si>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</si>
  <si>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</si>
  <si>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</si>
  <si>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</si>
  <si>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</si>
  <si>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</si>
  <si>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</si>
  <si>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</si>
  <si>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</si>
  <si>
    <t>Вкладыш Mindray UHMWPE для чашки МН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</si>
</sst>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674577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17" name="Picture 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907328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68D315D-1840-42C5-9DF6-CDCBE36EAB1A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4034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7F1EC5FB-20D1-4928-82E4-AC706F5B35E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6362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topLeftCell="A7" zoomScale="130" zoomScaleNormal="130" workbookViewId="0">
      <selection activeCell="A11" sqref="A11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27</v>
      </c>
      <c r="F7" s="63"/>
      <c r="G7" s="63" t="s">
        <v>28</v>
      </c>
      <c r="H7" s="63"/>
      <c r="I7" s="63" t="s">
        <v>29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" x14ac:dyDescent="0.25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50.25" customHeight="1" x14ac:dyDescent="0.25">
      <c r="A9" s="16"/>
      <c r="B9" s="46"/>
      <c r="C9" s="7" t="s">
        <v>23</v>
      </c>
      <c r="D9" s="7"/>
      <c r="E9" s="8"/>
      <c r="F9" s="8"/>
      <c r="G9" s="45"/>
      <c r="H9" s="45"/>
      <c r="I9" s="8"/>
      <c r="J9" s="9"/>
      <c r="K9" s="10">
        <f t="shared" ref="K9:K10" si="0">SUM(E9,G9,I9)/M9</f>
        <v>0</v>
      </c>
      <c r="L9" s="10">
        <f t="shared" ref="L9:L10" si="1">ROUND(K9,2)</f>
        <v>0</v>
      </c>
      <c r="M9" s="16">
        <v>3</v>
      </c>
      <c r="N9" s="10" t="e">
        <f t="shared" ref="N9:N10" si="2">STDEV(E9,G9,I9)</f>
        <v>#DIV/0!</v>
      </c>
      <c r="O9" s="26" t="e">
        <f t="shared" ref="O9:O10" si="3">N9/K9*100</f>
        <v>#DIV/0!</v>
      </c>
      <c r="P9" s="16" t="e">
        <f>IF(O9&lt;33,"ОДНОРОДНЫЕ","НЕОДНОРОДНЫЕ")</f>
        <v>#DIV/0!</v>
      </c>
      <c r="Q9" s="43">
        <v>0</v>
      </c>
      <c r="R9" s="11">
        <f t="shared" ref="R9:R10" si="4">D9*L9</f>
        <v>0</v>
      </c>
      <c r="S9" s="11">
        <f t="shared" ref="S9:S10" si="5">MIN(E9,G9,I9)*D9*(1+Q9)</f>
        <v>0</v>
      </c>
      <c r="AML9" s="1"/>
    </row>
    <row r="10" spans="1:1026" ht="50.25" customHeight="1" x14ac:dyDescent="0.25">
      <c r="A10" s="16">
        <v>1</v>
      </c>
      <c r="B10" s="46" t="s">
        <v>30</v>
      </c>
      <c r="C10" s="7" t="s">
        <v>23</v>
      </c>
      <c r="D10" s="7">
        <v>1</v>
      </c>
      <c r="E10" s="8">
        <v>10000</v>
      </c>
      <c r="F10" s="8">
        <v>10000</v>
      </c>
      <c r="G10" s="45">
        <v>10100</v>
      </c>
      <c r="H10" s="45">
        <v>10100</v>
      </c>
      <c r="I10" s="8">
        <v>11000</v>
      </c>
      <c r="J10" s="9">
        <v>11000</v>
      </c>
      <c r="K10" s="10">
        <f t="shared" si="0"/>
        <v>10366.666666666666</v>
      </c>
      <c r="L10" s="10">
        <f t="shared" si="1"/>
        <v>10366.67</v>
      </c>
      <c r="M10" s="16">
        <v>3</v>
      </c>
      <c r="N10" s="10">
        <f t="shared" si="2"/>
        <v>550.75705472861023</v>
      </c>
      <c r="O10" s="26">
        <f t="shared" si="3"/>
        <v>5.3127690166746966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10366.67</v>
      </c>
      <c r="S10" s="11">
        <f t="shared" si="5"/>
        <v>10000</v>
      </c>
      <c r="AML10" s="1"/>
    </row>
    <row r="11" spans="1:1026" ht="50.25" customHeight="1" x14ac:dyDescent="0.25">
      <c r="A11" s="16"/>
      <c r="B11" s="46"/>
      <c r="C11" s="7"/>
      <c r="D11" s="7"/>
      <c r="E11" s="8"/>
      <c r="F11" s="8"/>
      <c r="G11" s="45"/>
      <c r="H11" s="45"/>
      <c r="I11" s="8"/>
      <c r="J11" s="9"/>
      <c r="K11" s="10">
        <f t="shared" ref="K11" si="6">SUM(E11,G11,I11)/M11</f>
        <v>0</v>
      </c>
      <c r="L11" s="10">
        <f t="shared" ref="L11" si="7">ROUND(K11,2)</f>
        <v>0</v>
      </c>
      <c r="M11" s="16">
        <v>3</v>
      </c>
      <c r="N11" s="10" t="e">
        <f t="shared" ref="N11" si="8">STDEV(E11,G11,I11)</f>
        <v>#DIV/0!</v>
      </c>
      <c r="O11" s="26" t="e">
        <f t="shared" ref="O11" si="9">N11/K11*100</f>
        <v>#DIV/0!</v>
      </c>
      <c r="P11" s="16" t="e">
        <f>IF(O11&lt;33,"ОДНОРОДНЫЕ","НЕОДНОРОДНЫЕ")</f>
        <v>#DIV/0!</v>
      </c>
      <c r="Q11" s="43">
        <v>0</v>
      </c>
      <c r="R11" s="11">
        <f t="shared" ref="R11" si="10">D11*L11</f>
        <v>0</v>
      </c>
      <c r="S11" s="11">
        <f t="shared" ref="S11" si="11">MIN(E11,G11,I11)*D11*(1+Q11)</f>
        <v>0</v>
      </c>
      <c r="AML11" s="1"/>
    </row>
    <row r="12" spans="1:1026" x14ac:dyDescent="0.25">
      <c r="A12" s="50" t="s">
        <v>9</v>
      </c>
      <c r="B12" s="50"/>
      <c r="C12" s="19"/>
      <c r="D12" s="20"/>
      <c r="E12" s="19"/>
      <c r="F12" s="21">
        <f>SUM(F9:F11)</f>
        <v>10000</v>
      </c>
      <c r="G12" s="22"/>
      <c r="H12" s="21">
        <f>SUM(H9:H11)</f>
        <v>10100</v>
      </c>
      <c r="I12" s="22"/>
      <c r="J12" s="23">
        <f>SUM(J9:J11)</f>
        <v>11000</v>
      </c>
      <c r="K12" s="19"/>
      <c r="L12" s="19"/>
      <c r="M12" s="19"/>
      <c r="N12" s="19"/>
      <c r="O12" s="19"/>
      <c r="P12" s="19"/>
      <c r="Q12" s="19"/>
      <c r="R12" s="24">
        <f>SUM(R9:R11)</f>
        <v>10366.67</v>
      </c>
      <c r="S12" s="24">
        <f>SUM(S9:S11)</f>
        <v>10000</v>
      </c>
      <c r="AML12" s="1"/>
    </row>
    <row r="13" spans="1:1026" ht="21" customHeight="1" x14ac:dyDescent="0.25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1" t="s">
        <v>12</v>
      </c>
      <c r="C15" s="51"/>
      <c r="D15" s="51"/>
      <c r="E15" s="51"/>
      <c r="F15" s="51"/>
      <c r="G15" s="51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55" t="s">
        <v>13</v>
      </c>
      <c r="C17" s="55"/>
      <c r="D17" s="55"/>
      <c r="E17" s="55"/>
      <c r="F17" s="55"/>
      <c r="G17" s="55"/>
      <c r="H17" s="55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1" t="s">
        <v>10</v>
      </c>
      <c r="C19" s="51"/>
      <c r="D19" s="51"/>
      <c r="E19" s="51"/>
      <c r="F19" s="51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2" t="s">
        <v>20</v>
      </c>
      <c r="C20" s="52"/>
      <c r="D20" s="52"/>
      <c r="E20" s="52"/>
      <c r="F20" s="52"/>
      <c r="G20" s="52"/>
      <c r="H20" s="52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53" t="s">
        <v>18</v>
      </c>
      <c r="B22" s="53"/>
      <c r="C22" s="53"/>
      <c r="D22" s="53"/>
      <c r="E22" s="53"/>
      <c r="F22" s="54">
        <f>S12</f>
        <v>10000</v>
      </c>
      <c r="G22" s="54"/>
      <c r="H22" s="54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47"/>
      <c r="B24" s="47"/>
      <c r="C24" s="47"/>
      <c r="D24" s="47"/>
      <c r="E24" s="47"/>
      <c r="F24" s="47"/>
      <c r="G24" s="47"/>
      <c r="H24" s="47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48"/>
      <c r="E26" s="48"/>
      <c r="F26" s="49"/>
      <c r="G26" s="49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</mergeCells>
  <conditionalFormatting sqref="P9:Q11">
    <cfRule type="containsText" dxfId="2" priority="4" operator="containsText" text="НЕОДНОРОДНЫЕ">
      <formula>NOT(ISERROR(SEARCH("НЕОДНОРОДНЫЕ",P9)))</formula>
    </cfRule>
    <cfRule type="containsText" dxfId="1" priority="5" operator="containsText" text="ОДНОРОДНЫЕ">
      <formula>NOT(ISERROR(SEARCH("ОДНОРОДНЫЕ",P9)))</formula>
    </cfRule>
    <cfRule type="containsText" dxfId="0" priority="6" operator="containsText" text="НЕОДНОРОДНЫЕ">
      <formula>NOT(ISERROR(SEARCH("НЕОДНОРОДНЫЕ",P9)))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Анастасия Королева</cp:lastModifiedBy>
  <cp:revision>9</cp:revision>
  <cp:lastPrinted>2026-08-10T10:55:03Z</cp:lastPrinted>
  <dcterms:created xsi:type="dcterms:W3CDTF">2006-09-28T05:33:49Z</dcterms:created>
  <dcterms:modified xsi:type="dcterms:W3CDTF">2026-08-10T10:55:05Z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