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-105" yWindow="-105" windowWidth="23250" windowHeight="12570"/>
  </bookViews>
  <sheets>
    <sheet name="Лист1" sheetId="1" r:id="rId1"/>
    <sheet name="Лист2" sheetId="2" r:id="rId2"/>
  </sheets>
  <calcPr calcId="125725"/>
</workbook>
</file>

<file path=xl/calcChain.xml><?xml version="1.0" encoding="utf-8"?>
<calcChain xmlns="http://schemas.openxmlformats.org/spreadsheetml/2006/main">
  <c r="M13" i="1"/>
  <c r="N13" s="1"/>
  <c r="N14" s="1"/>
  <c r="H13"/>
  <c r="L13"/>
  <c r="L14" s="1"/>
  <c r="D7" i="2" s="1"/>
  <c r="J13" i="1"/>
  <c r="J14" s="1"/>
  <c r="D6" i="2" s="1"/>
  <c r="H14" i="1"/>
  <c r="D5" i="2" s="1"/>
  <c r="D8" l="1"/>
  <c r="D12" s="1"/>
  <c r="D22"/>
  <c r="D14" l="1"/>
  <c r="H15" i="1"/>
  <c r="G16" l="1"/>
  <c r="D17" i="2"/>
</calcChain>
</file>

<file path=xl/sharedStrings.xml><?xml version="1.0" encoding="utf-8"?>
<sst xmlns="http://schemas.openxmlformats.org/spreadsheetml/2006/main" count="55" uniqueCount="51">
  <si>
    <t>Предмет закупки</t>
  </si>
  <si>
    <t>Основные характеристики объекта закупки</t>
  </si>
  <si>
    <t>В соответствии с приложением № 1  «ОПИСАНИЕ ОБЪЕКТА ЗАКУПКИ» к извещению</t>
  </si>
  <si>
    <t>Расчет произведен на основании полученных 3 ценовых предложений</t>
  </si>
  <si>
    <t>№ п/п</t>
  </si>
  <si>
    <t xml:space="preserve">Ценовая информация № 1 </t>
  </si>
  <si>
    <t xml:space="preserve">Ценовая информация № 2 </t>
  </si>
  <si>
    <t xml:space="preserve">Ценовая информация № 3 </t>
  </si>
  <si>
    <t xml:space="preserve">Начальная максимальная цена контракта </t>
  </si>
  <si>
    <t>Цена за ед. Товара руб.</t>
  </si>
  <si>
    <t xml:space="preserve">Стоимость Товара, руб. </t>
  </si>
  <si>
    <t>Стоимость Товара, руб.</t>
  </si>
  <si>
    <t>Цена за ед. Товара руб</t>
  </si>
  <si>
    <t>НМКЦ за ед. Товара руб.</t>
  </si>
  <si>
    <t xml:space="preserve">НМЦК, руб. </t>
  </si>
  <si>
    <t>Всего:</t>
  </si>
  <si>
    <t>Цена, руб</t>
  </si>
  <si>
    <t>Источник №1</t>
  </si>
  <si>
    <t>Источник №2</t>
  </si>
  <si>
    <t>Источник №3</t>
  </si>
  <si>
    <t>Средняя арифметическая величина</t>
  </si>
  <si>
    <t>Количество значений</t>
  </si>
  <si>
    <t xml:space="preserve"> </t>
  </si>
  <si>
    <t>Количество (объем) ТРУ</t>
  </si>
  <si>
    <t>σ=</t>
  </si>
  <si>
    <t>Коэф.вариации V=</t>
  </si>
  <si>
    <t>%</t>
  </si>
  <si>
    <t>Совокупность значений:</t>
  </si>
  <si>
    <t xml:space="preserve">ОДНОРОДНЫЕ </t>
  </si>
  <si>
    <t>НЕОДНОРОДНЫЕ</t>
  </si>
  <si>
    <t>НМЦК рын.=</t>
  </si>
  <si>
    <t xml:space="preserve">Коэффициент вариации      = </t>
  </si>
  <si>
    <t>рублей</t>
  </si>
  <si>
    <t>Среднее квадратичное отклонение      =</t>
  </si>
  <si>
    <t>Количество</t>
  </si>
  <si>
    <t>Единица измерения</t>
  </si>
  <si>
    <t>Наименование услуги</t>
  </si>
  <si>
    <t>В целях улучшения экономических показателей учреждения и руководствуясь ст.28 и ст.34 БК РФ начальная цена определена как наименьшая из предложенных, потенциальными участниками размещения заказа.</t>
  </si>
  <si>
    <t>Начальная максимальная цена контракта    составляет</t>
  </si>
  <si>
    <t xml:space="preserve">Для определения начальной (максимальной цены) контракта направлен запрос 7 потенциальным Поставщикам/Исполнителям </t>
  </si>
  <si>
    <t>Оказание образовательных услуг по профессиональной переподготовке работника по программе «Охрана окружающей среды и обеспечение экологической безопасности руководителями и специалистами общехозяйственных систем управления»</t>
  </si>
  <si>
    <t>ценовая информация № 2  (№ 1031 от 13.08.2026) на сумму 6 000,00 рублей</t>
  </si>
  <si>
    <t>ценовая информация № 3  (№ б/н от 13.08.2026) на сумму 6 000,00 рублей</t>
  </si>
  <si>
    <t>Оказание образовательных услуг по профессиональной переподготовке работника по программе «Охрана окружающей среды и обеспечение экологической безопасности руководителями и специалистами общехозяйственных систем управления</t>
  </si>
  <si>
    <t>Сведения о валюте, используемой для формирования цены контракта и расчетов с Исполнителем: Рубль Российской Федерации.</t>
  </si>
  <si>
    <t>чел.</t>
  </si>
  <si>
    <t>ценовая информация № 1  (№ б/н от 13.08.2026) на сумму 2 980,00 рублей</t>
  </si>
  <si>
    <t>Определение цены Контракта</t>
  </si>
  <si>
    <t>Дата подготовки определения ценыКонтракта</t>
  </si>
  <si>
    <t>При определении и обоснованиицены Контракта использован метод сопоставимых (рыночных) цен</t>
  </si>
  <si>
    <t>Используемый метод определения цены Контракта</t>
  </si>
</sst>
</file>

<file path=xl/styles.xml><?xml version="1.0" encoding="utf-8"?>
<styleSheet xmlns="http://schemas.openxmlformats.org/spreadsheetml/2006/main">
  <numFmts count="3">
    <numFmt numFmtId="164" formatCode="_-* #,##0.00&quot;р.&quot;_-;\-* #,##0.00&quot;р.&quot;_-;_-* &quot;-&quot;??&quot;р.&quot;_-;_-@_-"/>
    <numFmt numFmtId="165" formatCode="_-* #,##0.00_р_._-;\-* #,##0.00_р_._-;_-* &quot;-&quot;??_р_._-;_-@_-"/>
    <numFmt numFmtId="166" formatCode="#,##0.00&quot;р.&quot;"/>
  </numFmts>
  <fonts count="16">
    <font>
      <sz val="11"/>
      <color theme="1"/>
      <name val="Calibri"/>
      <family val="2"/>
      <charset val="204"/>
      <scheme val="minor"/>
    </font>
    <font>
      <sz val="10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i/>
      <sz val="11"/>
      <color indexed="8"/>
      <name val="Times New Roman"/>
      <family val="1"/>
      <charset val="204"/>
    </font>
    <font>
      <b/>
      <i/>
      <sz val="11"/>
      <color indexed="8"/>
      <name val="Times New Roman"/>
      <family val="1"/>
      <charset val="204"/>
    </font>
    <font>
      <b/>
      <sz val="11"/>
      <color indexed="17"/>
      <name val="Times New Roman"/>
      <family val="1"/>
      <charset val="204"/>
    </font>
    <font>
      <b/>
      <sz val="11"/>
      <color indexed="10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0"/>
      <color indexed="8"/>
      <name val="Calibri"/>
      <family val="2"/>
      <charset val="204"/>
    </font>
    <font>
      <sz val="8"/>
      <name val="Calibri"/>
      <family val="2"/>
      <charset val="204"/>
    </font>
    <font>
      <sz val="10"/>
      <name val="Times New Roman"/>
      <family val="1"/>
      <charset val="204"/>
    </font>
    <font>
      <sz val="11"/>
      <name val="Calibri"/>
      <family val="2"/>
      <charset val="204"/>
    </font>
    <font>
      <b/>
      <sz val="10"/>
      <name val="Times New Roman"/>
      <family val="1"/>
      <charset val="204"/>
    </font>
    <font>
      <b/>
      <sz val="12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</fills>
  <borders count="3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9" fillId="0" borderId="0"/>
  </cellStyleXfs>
  <cellXfs count="104">
    <xf numFmtId="0" fontId="0" fillId="0" borderId="0" xfId="0"/>
    <xf numFmtId="0" fontId="2" fillId="0" borderId="1" xfId="0" applyFont="1" applyBorder="1"/>
    <xf numFmtId="0" fontId="2" fillId="0" borderId="2" xfId="0" applyFont="1" applyBorder="1"/>
    <xf numFmtId="0" fontId="2" fillId="0" borderId="3" xfId="0" applyFont="1" applyBorder="1"/>
    <xf numFmtId="0" fontId="3" fillId="0" borderId="4" xfId="0" applyFont="1" applyBorder="1"/>
    <xf numFmtId="0" fontId="3" fillId="0" borderId="0" xfId="0" applyFont="1"/>
    <xf numFmtId="0" fontId="4" fillId="0" borderId="0" xfId="0" applyFont="1"/>
    <xf numFmtId="0" fontId="3" fillId="0" borderId="5" xfId="0" applyFont="1" applyBorder="1"/>
    <xf numFmtId="0" fontId="4" fillId="2" borderId="6" xfId="0" applyFont="1" applyFill="1" applyBorder="1"/>
    <xf numFmtId="166" fontId="3" fillId="2" borderId="6" xfId="0" applyNumberFormat="1" applyFont="1" applyFill="1" applyBorder="1" applyAlignment="1">
      <alignment horizontal="right"/>
    </xf>
    <xf numFmtId="0" fontId="4" fillId="3" borderId="6" xfId="0" applyFont="1" applyFill="1" applyBorder="1"/>
    <xf numFmtId="166" fontId="3" fillId="3" borderId="6" xfId="0" applyNumberFormat="1" applyFont="1" applyFill="1" applyBorder="1" applyAlignment="1">
      <alignment horizontal="right"/>
    </xf>
    <xf numFmtId="0" fontId="4" fillId="4" borderId="7" xfId="0" applyFont="1" applyFill="1" applyBorder="1"/>
    <xf numFmtId="166" fontId="3" fillId="4" borderId="6" xfId="0" applyNumberFormat="1" applyFont="1" applyFill="1" applyBorder="1" applyAlignment="1">
      <alignment horizontal="right"/>
    </xf>
    <xf numFmtId="166" fontId="3" fillId="5" borderId="7" xfId="0" applyNumberFormat="1" applyFont="1" applyFill="1" applyBorder="1" applyAlignment="1">
      <alignment horizontal="right" vertical="center"/>
    </xf>
    <xf numFmtId="0" fontId="3" fillId="6" borderId="6" xfId="0" applyFont="1" applyFill="1" applyBorder="1"/>
    <xf numFmtId="0" fontId="3" fillId="6" borderId="6" xfId="0" applyFont="1" applyFill="1" applyBorder="1" applyAlignment="1">
      <alignment horizontal="right"/>
    </xf>
    <xf numFmtId="0" fontId="4" fillId="0" borderId="4" xfId="0" applyFont="1" applyBorder="1"/>
    <xf numFmtId="0" fontId="3" fillId="0" borderId="0" xfId="0" applyFont="1" applyAlignment="1">
      <alignment horizontal="right"/>
    </xf>
    <xf numFmtId="0" fontId="2" fillId="0" borderId="4" xfId="0" applyFont="1" applyBorder="1"/>
    <xf numFmtId="0" fontId="5" fillId="0" borderId="8" xfId="0" applyFont="1" applyBorder="1" applyAlignment="1">
      <alignment horizontal="right"/>
    </xf>
    <xf numFmtId="165" fontId="5" fillId="0" borderId="9" xfId="0" applyNumberFormat="1" applyFont="1" applyBorder="1" applyAlignment="1">
      <alignment horizontal="left"/>
    </xf>
    <xf numFmtId="0" fontId="2" fillId="0" borderId="0" xfId="0" applyFont="1"/>
    <xf numFmtId="0" fontId="2" fillId="0" borderId="5" xfId="0" applyFont="1" applyBorder="1"/>
    <xf numFmtId="2" fontId="4" fillId="5" borderId="10" xfId="0" applyNumberFormat="1" applyFont="1" applyFill="1" applyBorder="1"/>
    <xf numFmtId="0" fontId="4" fillId="5" borderId="11" xfId="0" applyFont="1" applyFill="1" applyBorder="1"/>
    <xf numFmtId="0" fontId="4" fillId="5" borderId="9" xfId="0" applyFont="1" applyFill="1" applyBorder="1" applyAlignment="1">
      <alignment horizontal="right"/>
    </xf>
    <xf numFmtId="0" fontId="7" fillId="0" borderId="0" xfId="0" applyFont="1"/>
    <xf numFmtId="0" fontId="8" fillId="0" borderId="0" xfId="0" applyFont="1"/>
    <xf numFmtId="0" fontId="6" fillId="5" borderId="12" xfId="0" applyFont="1" applyFill="1" applyBorder="1" applyAlignment="1">
      <alignment horizontal="right"/>
    </xf>
    <xf numFmtId="164" fontId="4" fillId="5" borderId="11" xfId="0" applyNumberFormat="1" applyFont="1" applyFill="1" applyBorder="1"/>
    <xf numFmtId="0" fontId="2" fillId="0" borderId="13" xfId="0" applyFont="1" applyBorder="1"/>
    <xf numFmtId="0" fontId="2" fillId="0" borderId="14" xfId="0" applyFont="1" applyBorder="1"/>
    <xf numFmtId="0" fontId="2" fillId="0" borderId="15" xfId="0" applyFont="1" applyBorder="1"/>
    <xf numFmtId="0" fontId="3" fillId="6" borderId="16" xfId="0" applyFont="1" applyFill="1" applyBorder="1"/>
    <xf numFmtId="0" fontId="1" fillId="0" borderId="17" xfId="0" applyFont="1" applyBorder="1" applyAlignment="1">
      <alignment horizontal="left" vertical="center" wrapText="1"/>
    </xf>
    <xf numFmtId="0" fontId="1" fillId="0" borderId="0" xfId="0" applyFont="1" applyAlignment="1">
      <alignment horizontal="justify" vertical="center"/>
    </xf>
    <xf numFmtId="0" fontId="10" fillId="0" borderId="0" xfId="0" applyFont="1"/>
    <xf numFmtId="2" fontId="12" fillId="0" borderId="9" xfId="0" applyNumberFormat="1" applyFont="1" applyBorder="1" applyAlignment="1">
      <alignment horizontal="center" vertical="center" wrapText="1"/>
    </xf>
    <xf numFmtId="2" fontId="12" fillId="0" borderId="6" xfId="0" applyNumberFormat="1" applyFont="1" applyBorder="1" applyAlignment="1">
      <alignment horizontal="center" vertical="center" wrapText="1"/>
    </xf>
    <xf numFmtId="0" fontId="13" fillId="0" borderId="0" xfId="0" applyFont="1"/>
    <xf numFmtId="0" fontId="12" fillId="0" borderId="14" xfId="0" applyFont="1" applyBorder="1"/>
    <xf numFmtId="0" fontId="12" fillId="0" borderId="20" xfId="0" applyFont="1" applyBorder="1" applyAlignment="1">
      <alignment horizontal="justify" vertical="center" wrapText="1"/>
    </xf>
    <xf numFmtId="0" fontId="12" fillId="0" borderId="17" xfId="0" applyFont="1" applyBorder="1" applyAlignment="1">
      <alignment horizontal="justify" vertical="center" wrapText="1"/>
    </xf>
    <xf numFmtId="0" fontId="12" fillId="0" borderId="26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2" fillId="0" borderId="27" xfId="0" applyFont="1" applyBorder="1" applyAlignment="1">
      <alignment horizontal="center" vertical="center" wrapText="1"/>
    </xf>
    <xf numFmtId="0" fontId="12" fillId="7" borderId="6" xfId="0" applyFont="1" applyFill="1" applyBorder="1" applyAlignment="1">
      <alignment horizontal="center" vertical="center" wrapText="1"/>
    </xf>
    <xf numFmtId="2" fontId="12" fillId="0" borderId="28" xfId="0" applyNumberFormat="1" applyFont="1" applyBorder="1" applyAlignment="1">
      <alignment horizontal="center" vertical="center" wrapText="1"/>
    </xf>
    <xf numFmtId="0" fontId="12" fillId="0" borderId="29" xfId="0" applyFont="1" applyBorder="1" applyAlignment="1">
      <alignment horizontal="center" vertical="center" wrapText="1"/>
    </xf>
    <xf numFmtId="0" fontId="14" fillId="0" borderId="30" xfId="0" applyFont="1" applyBorder="1" applyAlignment="1">
      <alignment horizontal="center" vertical="center" wrapText="1"/>
    </xf>
    <xf numFmtId="0" fontId="12" fillId="0" borderId="30" xfId="0" applyFont="1" applyBorder="1" applyAlignment="1">
      <alignment horizontal="center" vertical="center"/>
    </xf>
    <xf numFmtId="4" fontId="12" fillId="0" borderId="30" xfId="0" applyNumberFormat="1" applyFont="1" applyBorder="1" applyAlignment="1">
      <alignment horizontal="center" vertical="center"/>
    </xf>
    <xf numFmtId="4" fontId="14" fillId="0" borderId="30" xfId="0" applyNumberFormat="1" applyFont="1" applyBorder="1" applyAlignment="1">
      <alignment horizontal="center" vertical="center" wrapText="1"/>
    </xf>
    <xf numFmtId="4" fontId="14" fillId="0" borderId="31" xfId="0" applyNumberFormat="1" applyFont="1" applyBorder="1" applyAlignment="1">
      <alignment horizontal="center" vertical="center" wrapText="1"/>
    </xf>
    <xf numFmtId="4" fontId="12" fillId="0" borderId="0" xfId="0" applyNumberFormat="1" applyFont="1" applyAlignment="1">
      <alignment vertical="center" wrapText="1"/>
    </xf>
    <xf numFmtId="0" fontId="12" fillId="0" borderId="0" xfId="0" applyFont="1" applyAlignment="1">
      <alignment vertical="center" wrapText="1"/>
    </xf>
    <xf numFmtId="0" fontId="12" fillId="0" borderId="5" xfId="0" applyFont="1" applyBorder="1" applyAlignment="1">
      <alignment vertical="center" wrapText="1"/>
    </xf>
    <xf numFmtId="2" fontId="12" fillId="0" borderId="0" xfId="0" applyNumberFormat="1" applyFont="1" applyAlignment="1">
      <alignment horizontal="left" vertical="center" wrapText="1"/>
    </xf>
    <xf numFmtId="4" fontId="14" fillId="0" borderId="0" xfId="0" applyNumberFormat="1" applyFont="1" applyAlignment="1">
      <alignment vertical="center" wrapText="1"/>
    </xf>
    <xf numFmtId="0" fontId="14" fillId="0" borderId="0" xfId="0" applyFont="1" applyAlignment="1">
      <alignment vertical="center" wrapText="1"/>
    </xf>
    <xf numFmtId="0" fontId="14" fillId="0" borderId="5" xfId="0" applyFont="1" applyBorder="1" applyAlignment="1">
      <alignment vertical="center" wrapText="1"/>
    </xf>
    <xf numFmtId="0" fontId="12" fillId="0" borderId="14" xfId="0" applyFont="1" applyBorder="1" applyAlignment="1">
      <alignment vertical="center" wrapText="1"/>
    </xf>
    <xf numFmtId="0" fontId="14" fillId="0" borderId="14" xfId="0" applyFont="1" applyBorder="1" applyAlignment="1">
      <alignment vertical="center" wrapText="1"/>
    </xf>
    <xf numFmtId="0" fontId="12" fillId="0" borderId="15" xfId="0" applyFont="1" applyBorder="1" applyAlignment="1">
      <alignment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4" fontId="14" fillId="0" borderId="14" xfId="0" applyNumberFormat="1" applyFont="1" applyBorder="1" applyAlignment="1">
      <alignment vertical="center" wrapText="1"/>
    </xf>
    <xf numFmtId="0" fontId="12" fillId="0" borderId="17" xfId="0" applyFont="1" applyBorder="1" applyAlignment="1">
      <alignment horizontal="left" vertical="center" wrapText="1"/>
    </xf>
    <xf numFmtId="0" fontId="14" fillId="0" borderId="13" xfId="0" applyFont="1" applyBorder="1" applyAlignment="1">
      <alignment horizontal="center" vertical="center" wrapText="1"/>
    </xf>
    <xf numFmtId="0" fontId="14" fillId="0" borderId="14" xfId="0" applyFont="1" applyBorder="1" applyAlignment="1">
      <alignment horizontal="center" vertical="center" wrapText="1"/>
    </xf>
    <xf numFmtId="0" fontId="12" fillId="0" borderId="21" xfId="0" applyFont="1" applyBorder="1" applyAlignment="1">
      <alignment horizontal="left" vertical="center" wrapText="1"/>
    </xf>
    <xf numFmtId="0" fontId="12" fillId="0" borderId="22" xfId="0" applyFont="1" applyBorder="1" applyAlignment="1">
      <alignment horizontal="left" vertical="center" wrapText="1"/>
    </xf>
    <xf numFmtId="0" fontId="12" fillId="0" borderId="4" xfId="0" applyFont="1" applyBorder="1" applyAlignment="1">
      <alignment horizontal="left" vertical="center" wrapText="1"/>
    </xf>
    <xf numFmtId="0" fontId="12" fillId="0" borderId="17" xfId="0" applyFont="1" applyBorder="1" applyAlignment="1">
      <alignment horizontal="left" vertical="center" wrapText="1"/>
    </xf>
    <xf numFmtId="0" fontId="12" fillId="0" borderId="1" xfId="0" applyFont="1" applyBorder="1" applyAlignment="1">
      <alignment horizontal="justify" vertical="center" wrapText="1"/>
    </xf>
    <xf numFmtId="0" fontId="12" fillId="0" borderId="2" xfId="0" applyFont="1" applyBorder="1" applyAlignment="1">
      <alignment horizontal="justify" vertical="center" wrapText="1"/>
    </xf>
    <xf numFmtId="0" fontId="12" fillId="0" borderId="3" xfId="0" applyFont="1" applyBorder="1" applyAlignment="1">
      <alignment horizontal="justify" vertical="center" wrapText="1"/>
    </xf>
    <xf numFmtId="0" fontId="12" fillId="0" borderId="4" xfId="0" applyFont="1" applyBorder="1" applyAlignment="1">
      <alignment horizontal="justify" vertical="center" wrapText="1"/>
    </xf>
    <xf numFmtId="0" fontId="12" fillId="0" borderId="0" xfId="0" applyFont="1" applyAlignment="1">
      <alignment horizontal="justify" vertical="center" wrapText="1"/>
    </xf>
    <xf numFmtId="0" fontId="12" fillId="0" borderId="5" xfId="0" applyFont="1" applyBorder="1" applyAlignment="1">
      <alignment horizontal="justify" vertical="center" wrapText="1"/>
    </xf>
    <xf numFmtId="0" fontId="12" fillId="0" borderId="23" xfId="0" applyFont="1" applyBorder="1" applyAlignment="1">
      <alignment horizontal="center" vertical="center" wrapText="1"/>
    </xf>
    <xf numFmtId="0" fontId="12" fillId="0" borderId="26" xfId="0" applyFont="1" applyBorder="1" applyAlignment="1">
      <alignment horizontal="center" vertical="center" wrapText="1"/>
    </xf>
    <xf numFmtId="0" fontId="12" fillId="0" borderId="24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left" vertical="center" wrapText="1"/>
    </xf>
    <xf numFmtId="0" fontId="12" fillId="0" borderId="2" xfId="0" applyFont="1" applyBorder="1" applyAlignment="1">
      <alignment horizontal="left" vertical="center" wrapText="1"/>
    </xf>
    <xf numFmtId="14" fontId="1" fillId="0" borderId="12" xfId="0" applyNumberFormat="1" applyFont="1" applyBorder="1" applyAlignment="1">
      <alignment horizontal="justify" vertical="center" wrapText="1"/>
    </xf>
    <xf numFmtId="0" fontId="1" fillId="0" borderId="10" xfId="0" applyFont="1" applyBorder="1" applyAlignment="1">
      <alignment horizontal="justify" vertical="center" wrapText="1"/>
    </xf>
    <xf numFmtId="0" fontId="1" fillId="0" borderId="11" xfId="0" applyFont="1" applyBorder="1" applyAlignment="1">
      <alignment horizontal="justify" vertical="center" wrapText="1"/>
    </xf>
    <xf numFmtId="0" fontId="12" fillId="0" borderId="0" xfId="0" applyFont="1" applyAlignment="1">
      <alignment horizontal="left" vertical="center" wrapText="1"/>
    </xf>
    <xf numFmtId="0" fontId="14" fillId="0" borderId="4" xfId="0" applyFont="1" applyBorder="1" applyAlignment="1">
      <alignment horizontal="left" vertical="center" wrapText="1"/>
    </xf>
    <xf numFmtId="0" fontId="14" fillId="0" borderId="0" xfId="0" applyFont="1" applyAlignment="1">
      <alignment horizontal="left" vertical="center" wrapText="1"/>
    </xf>
    <xf numFmtId="0" fontId="12" fillId="0" borderId="12" xfId="0" applyFont="1" applyBorder="1" applyAlignment="1">
      <alignment horizontal="justify" vertical="center" wrapText="1"/>
    </xf>
    <xf numFmtId="0" fontId="12" fillId="0" borderId="10" xfId="0" applyFont="1" applyBorder="1" applyAlignment="1">
      <alignment horizontal="justify" vertical="center" wrapText="1"/>
    </xf>
    <xf numFmtId="0" fontId="12" fillId="0" borderId="11" xfId="0" applyFont="1" applyBorder="1" applyAlignment="1">
      <alignment horizontal="justify" vertical="center" wrapText="1"/>
    </xf>
    <xf numFmtId="0" fontId="12" fillId="0" borderId="25" xfId="0" applyFont="1" applyBorder="1" applyAlignment="1">
      <alignment horizontal="center" vertical="center" wrapText="1"/>
    </xf>
    <xf numFmtId="0" fontId="4" fillId="5" borderId="16" xfId="0" applyFont="1" applyFill="1" applyBorder="1" applyAlignment="1">
      <alignment horizontal="right" vertical="center" wrapText="1"/>
    </xf>
    <xf numFmtId="0" fontId="4" fillId="5" borderId="6" xfId="0" applyFont="1" applyFill="1" applyBorder="1" applyAlignment="1">
      <alignment horizontal="right" vertical="center" wrapText="1"/>
    </xf>
    <xf numFmtId="0" fontId="6" fillId="5" borderId="12" xfId="0" applyFont="1" applyFill="1" applyBorder="1" applyAlignment="1">
      <alignment horizontal="center"/>
    </xf>
    <xf numFmtId="0" fontId="6" fillId="5" borderId="11" xfId="0" applyFont="1" applyFill="1" applyBorder="1" applyAlignment="1">
      <alignment horizontal="center"/>
    </xf>
    <xf numFmtId="0" fontId="4" fillId="5" borderId="18" xfId="0" applyFont="1" applyFill="1" applyBorder="1" applyAlignment="1">
      <alignment horizontal="center"/>
    </xf>
    <xf numFmtId="0" fontId="4" fillId="5" borderId="19" xfId="0" applyFont="1" applyFill="1" applyBorder="1" applyAlignment="1">
      <alignment horizontal="center"/>
    </xf>
    <xf numFmtId="0" fontId="15" fillId="0" borderId="0" xfId="0" applyFont="1" applyAlignment="1">
      <alignment horizontal="center" wrapText="1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B1:N21"/>
  <sheetViews>
    <sheetView tabSelected="1" workbookViewId="0">
      <selection activeCell="S14" sqref="S14"/>
    </sheetView>
  </sheetViews>
  <sheetFormatPr defaultRowHeight="15"/>
  <cols>
    <col min="1" max="1" width="4" customWidth="1"/>
    <col min="2" max="2" width="24.85546875" customWidth="1"/>
    <col min="3" max="3" width="6.140625" customWidth="1"/>
    <col min="4" max="4" width="23.85546875" customWidth="1"/>
    <col min="5" max="5" width="9.85546875" customWidth="1"/>
    <col min="6" max="6" width="7.28515625" customWidth="1"/>
    <col min="8" max="8" width="12.42578125" customWidth="1"/>
    <col min="10" max="10" width="12.85546875" customWidth="1"/>
    <col min="11" max="11" width="10.140625" bestFit="1" customWidth="1"/>
    <col min="12" max="12" width="11.7109375" customWidth="1"/>
    <col min="13" max="14" width="0.140625" customWidth="1"/>
  </cols>
  <sheetData>
    <row r="1" spans="2:14" ht="29.45" customHeight="1">
      <c r="B1" s="103" t="s">
        <v>47</v>
      </c>
      <c r="C1" s="103"/>
      <c r="D1" s="103"/>
      <c r="E1" s="103"/>
      <c r="F1" s="103"/>
      <c r="G1" s="103"/>
      <c r="H1" s="103"/>
      <c r="I1" s="103"/>
      <c r="J1" s="103"/>
      <c r="K1" s="103"/>
      <c r="L1" s="103"/>
      <c r="M1" s="103"/>
      <c r="N1" s="103"/>
    </row>
    <row r="2" spans="2:14" ht="29.25" customHeight="1" thickBot="1">
      <c r="B2" s="41" t="s">
        <v>44</v>
      </c>
      <c r="C2" s="41"/>
      <c r="D2" s="41"/>
      <c r="E2" s="41"/>
      <c r="F2" s="41"/>
      <c r="G2" s="41"/>
      <c r="H2" s="41"/>
      <c r="I2" s="40"/>
      <c r="J2" s="40"/>
      <c r="K2" s="40"/>
      <c r="L2" s="40"/>
      <c r="M2" s="40"/>
      <c r="N2" s="40"/>
    </row>
    <row r="3" spans="2:14" ht="27.75" customHeight="1" thickBot="1">
      <c r="B3" s="42" t="s">
        <v>0</v>
      </c>
      <c r="C3" s="93" t="s">
        <v>40</v>
      </c>
      <c r="D3" s="94"/>
      <c r="E3" s="94"/>
      <c r="F3" s="94"/>
      <c r="G3" s="94"/>
      <c r="H3" s="94"/>
      <c r="I3" s="94"/>
      <c r="J3" s="94"/>
      <c r="K3" s="94"/>
      <c r="L3" s="94"/>
      <c r="M3" s="94"/>
      <c r="N3" s="95"/>
    </row>
    <row r="4" spans="2:14" ht="28.5" customHeight="1" thickBot="1">
      <c r="B4" s="43" t="s">
        <v>1</v>
      </c>
      <c r="C4" s="93" t="s">
        <v>2</v>
      </c>
      <c r="D4" s="94"/>
      <c r="E4" s="94"/>
      <c r="F4" s="94"/>
      <c r="G4" s="94"/>
      <c r="H4" s="94"/>
      <c r="I4" s="94"/>
      <c r="J4" s="94"/>
      <c r="K4" s="94"/>
      <c r="L4" s="94"/>
      <c r="M4" s="94"/>
      <c r="N4" s="95"/>
    </row>
    <row r="5" spans="2:14" ht="39" customHeight="1" thickBot="1">
      <c r="B5" s="68" t="s">
        <v>50</v>
      </c>
      <c r="C5" s="93" t="s">
        <v>49</v>
      </c>
      <c r="D5" s="94"/>
      <c r="E5" s="94"/>
      <c r="F5" s="94"/>
      <c r="G5" s="94"/>
      <c r="H5" s="94"/>
      <c r="I5" s="94"/>
      <c r="J5" s="94"/>
      <c r="K5" s="94"/>
      <c r="L5" s="94"/>
      <c r="M5" s="94"/>
      <c r="N5" s="95"/>
    </row>
    <row r="6" spans="2:14" ht="31.5" customHeight="1">
      <c r="B6" s="71" t="s">
        <v>47</v>
      </c>
      <c r="C6" s="75" t="s">
        <v>39</v>
      </c>
      <c r="D6" s="76"/>
      <c r="E6" s="76"/>
      <c r="F6" s="76"/>
      <c r="G6" s="76"/>
      <c r="H6" s="76"/>
      <c r="I6" s="76"/>
      <c r="J6" s="76"/>
      <c r="K6" s="76"/>
      <c r="L6" s="76"/>
      <c r="M6" s="76"/>
      <c r="N6" s="77"/>
    </row>
    <row r="7" spans="2:14" ht="15.75" customHeight="1">
      <c r="B7" s="72"/>
      <c r="C7" s="78" t="s">
        <v>3</v>
      </c>
      <c r="D7" s="79"/>
      <c r="E7" s="79"/>
      <c r="F7" s="79"/>
      <c r="G7" s="79"/>
      <c r="H7" s="79"/>
      <c r="I7" s="79"/>
      <c r="J7" s="79"/>
      <c r="K7" s="79"/>
      <c r="L7" s="79"/>
      <c r="M7" s="79"/>
      <c r="N7" s="80"/>
    </row>
    <row r="8" spans="2:14" ht="15.75" customHeight="1">
      <c r="B8" s="72"/>
      <c r="C8" s="78" t="s">
        <v>46</v>
      </c>
      <c r="D8" s="79"/>
      <c r="E8" s="79"/>
      <c r="F8" s="79"/>
      <c r="G8" s="79"/>
      <c r="H8" s="79"/>
      <c r="I8" s="79"/>
      <c r="J8" s="79"/>
      <c r="K8" s="79"/>
      <c r="L8" s="79"/>
      <c r="M8" s="79"/>
      <c r="N8" s="80"/>
    </row>
    <row r="9" spans="2:14" ht="15.75" customHeight="1">
      <c r="B9" s="72"/>
      <c r="C9" s="78" t="s">
        <v>41</v>
      </c>
      <c r="D9" s="79"/>
      <c r="E9" s="79"/>
      <c r="F9" s="79"/>
      <c r="G9" s="79"/>
      <c r="H9" s="79"/>
      <c r="I9" s="79"/>
      <c r="J9" s="79"/>
      <c r="K9" s="79"/>
      <c r="L9" s="79"/>
      <c r="M9" s="79"/>
      <c r="N9" s="80"/>
    </row>
    <row r="10" spans="2:14" ht="15.75" customHeight="1" thickBot="1">
      <c r="B10" s="72"/>
      <c r="C10" s="78" t="s">
        <v>42</v>
      </c>
      <c r="D10" s="79"/>
      <c r="E10" s="79"/>
      <c r="F10" s="79"/>
      <c r="G10" s="79"/>
      <c r="H10" s="79"/>
      <c r="I10" s="79"/>
      <c r="J10" s="79"/>
      <c r="K10" s="79"/>
      <c r="L10" s="79"/>
      <c r="M10" s="79"/>
      <c r="N10" s="80"/>
    </row>
    <row r="11" spans="2:14" ht="38.25" customHeight="1">
      <c r="B11" s="73"/>
      <c r="C11" s="81" t="s">
        <v>4</v>
      </c>
      <c r="D11" s="83" t="s">
        <v>36</v>
      </c>
      <c r="E11" s="83" t="s">
        <v>35</v>
      </c>
      <c r="F11" s="83" t="s">
        <v>34</v>
      </c>
      <c r="G11" s="83" t="s">
        <v>5</v>
      </c>
      <c r="H11" s="83"/>
      <c r="I11" s="83" t="s">
        <v>6</v>
      </c>
      <c r="J11" s="83"/>
      <c r="K11" s="83" t="s">
        <v>7</v>
      </c>
      <c r="L11" s="83"/>
      <c r="M11" s="83" t="s">
        <v>8</v>
      </c>
      <c r="N11" s="96"/>
    </row>
    <row r="12" spans="2:14" ht="51">
      <c r="B12" s="73"/>
      <c r="C12" s="82"/>
      <c r="D12" s="84"/>
      <c r="E12" s="84"/>
      <c r="F12" s="84"/>
      <c r="G12" s="45" t="s">
        <v>9</v>
      </c>
      <c r="H12" s="45" t="s">
        <v>10</v>
      </c>
      <c r="I12" s="45" t="s">
        <v>9</v>
      </c>
      <c r="J12" s="45" t="s">
        <v>11</v>
      </c>
      <c r="K12" s="45" t="s">
        <v>12</v>
      </c>
      <c r="L12" s="45" t="s">
        <v>10</v>
      </c>
      <c r="M12" s="45" t="s">
        <v>13</v>
      </c>
      <c r="N12" s="46" t="s">
        <v>14</v>
      </c>
    </row>
    <row r="13" spans="2:14" ht="165.75">
      <c r="B13" s="73"/>
      <c r="C13" s="44">
        <v>1</v>
      </c>
      <c r="D13" s="66" t="s">
        <v>43</v>
      </c>
      <c r="E13" s="47" t="s">
        <v>45</v>
      </c>
      <c r="F13" s="65">
        <v>1</v>
      </c>
      <c r="G13" s="38">
        <v>2980</v>
      </c>
      <c r="H13" s="39">
        <f>F13*G13</f>
        <v>2980</v>
      </c>
      <c r="I13" s="39">
        <v>6000</v>
      </c>
      <c r="J13" s="39">
        <f>I13*F13</f>
        <v>6000</v>
      </c>
      <c r="K13" s="39">
        <v>6000</v>
      </c>
      <c r="L13" s="39">
        <f>K13*F13</f>
        <v>6000</v>
      </c>
      <c r="M13" s="39">
        <f>(G13+I13+K13)/3</f>
        <v>4993.333333333333</v>
      </c>
      <c r="N13" s="48">
        <f>F13*M13</f>
        <v>4993.333333333333</v>
      </c>
    </row>
    <row r="14" spans="2:14" ht="15.75" thickBot="1">
      <c r="B14" s="73"/>
      <c r="C14" s="49"/>
      <c r="D14" s="50" t="s">
        <v>15</v>
      </c>
      <c r="E14" s="50"/>
      <c r="F14" s="51"/>
      <c r="G14" s="52"/>
      <c r="H14" s="53">
        <f>SUM(H13:H13)</f>
        <v>2980</v>
      </c>
      <c r="I14" s="53"/>
      <c r="J14" s="53">
        <f>SUM(J13:J13)</f>
        <v>6000</v>
      </c>
      <c r="K14" s="53"/>
      <c r="L14" s="53">
        <f>SUM(L13:L13)</f>
        <v>6000</v>
      </c>
      <c r="M14" s="53"/>
      <c r="N14" s="54">
        <f>SUM(N13)</f>
        <v>4993.333333333333</v>
      </c>
    </row>
    <row r="15" spans="2:14" ht="15.75" hidden="1" customHeight="1">
      <c r="B15" s="72"/>
      <c r="C15" s="85" t="s">
        <v>33</v>
      </c>
      <c r="D15" s="86"/>
      <c r="E15" s="86"/>
      <c r="F15" s="86"/>
      <c r="G15" s="86"/>
      <c r="H15" s="55">
        <f>Лист2!D12</f>
        <v>1743.5978129526698</v>
      </c>
      <c r="I15" s="56"/>
      <c r="J15" s="56"/>
      <c r="K15" s="56"/>
      <c r="L15" s="56"/>
      <c r="M15" s="56"/>
      <c r="N15" s="57"/>
    </row>
    <row r="16" spans="2:14" ht="15.75" hidden="1" customHeight="1">
      <c r="B16" s="72"/>
      <c r="C16" s="73" t="s">
        <v>31</v>
      </c>
      <c r="D16" s="90"/>
      <c r="E16" s="90"/>
      <c r="F16" s="90"/>
      <c r="G16" s="58">
        <f>Лист2!D14</f>
        <v>34.918514278090854</v>
      </c>
      <c r="H16" s="56" t="s">
        <v>26</v>
      </c>
      <c r="I16" s="56"/>
      <c r="J16" s="56"/>
      <c r="K16" s="56"/>
      <c r="L16" s="56"/>
      <c r="M16" s="56"/>
      <c r="N16" s="57"/>
    </row>
    <row r="17" spans="2:14" ht="33" customHeight="1">
      <c r="B17" s="72"/>
      <c r="C17" s="78" t="s">
        <v>37</v>
      </c>
      <c r="D17" s="79"/>
      <c r="E17" s="79"/>
      <c r="F17" s="79"/>
      <c r="G17" s="79"/>
      <c r="H17" s="79"/>
      <c r="I17" s="79"/>
      <c r="J17" s="79"/>
      <c r="K17" s="79"/>
      <c r="L17" s="79"/>
      <c r="M17" s="79"/>
      <c r="N17" s="80"/>
    </row>
    <row r="18" spans="2:14" ht="15.75" customHeight="1">
      <c r="B18" s="72"/>
      <c r="C18" s="91"/>
      <c r="D18" s="92"/>
      <c r="E18" s="92"/>
      <c r="F18" s="92"/>
      <c r="G18" s="92"/>
      <c r="H18" s="92"/>
      <c r="I18" s="92"/>
      <c r="J18" s="59"/>
      <c r="K18" s="59"/>
      <c r="L18" s="60"/>
      <c r="M18" s="60"/>
      <c r="N18" s="61"/>
    </row>
    <row r="19" spans="2:14" ht="20.45" customHeight="1" thickBot="1">
      <c r="B19" s="74"/>
      <c r="C19" s="69" t="s">
        <v>38</v>
      </c>
      <c r="D19" s="70"/>
      <c r="E19" s="70"/>
      <c r="F19" s="70"/>
      <c r="G19" s="70"/>
      <c r="H19" s="62"/>
      <c r="I19" s="62"/>
      <c r="J19" s="67">
        <v>2980</v>
      </c>
      <c r="K19" s="63" t="s">
        <v>32</v>
      </c>
      <c r="L19" s="62"/>
      <c r="M19" s="62"/>
      <c r="N19" s="64"/>
    </row>
    <row r="20" spans="2:14" ht="28.5" customHeight="1" thickBot="1">
      <c r="B20" s="35" t="s">
        <v>48</v>
      </c>
      <c r="C20" s="87">
        <v>46251</v>
      </c>
      <c r="D20" s="88"/>
      <c r="E20" s="88"/>
      <c r="F20" s="88"/>
      <c r="G20" s="88"/>
      <c r="H20" s="88"/>
      <c r="I20" s="88"/>
      <c r="J20" s="88"/>
      <c r="K20" s="88"/>
      <c r="L20" s="88"/>
      <c r="M20" s="88"/>
      <c r="N20" s="89"/>
    </row>
    <row r="21" spans="2:14">
      <c r="B21" s="36"/>
      <c r="C21" s="37"/>
      <c r="D21" s="37"/>
      <c r="E21" s="37"/>
      <c r="F21" s="37"/>
      <c r="G21" s="37"/>
      <c r="H21" s="37"/>
      <c r="I21" s="37"/>
      <c r="J21" s="37"/>
      <c r="K21" s="37"/>
      <c r="L21" s="37"/>
      <c r="M21" s="37"/>
      <c r="N21" s="37"/>
    </row>
  </sheetData>
  <mergeCells count="24">
    <mergeCell ref="B1:N1"/>
    <mergeCell ref="C3:N3"/>
    <mergeCell ref="C4:N4"/>
    <mergeCell ref="C5:N5"/>
    <mergeCell ref="I11:J11"/>
    <mergeCell ref="K11:L11"/>
    <mergeCell ref="E11:E12"/>
    <mergeCell ref="M11:N11"/>
    <mergeCell ref="D11:D12"/>
    <mergeCell ref="C19:G19"/>
    <mergeCell ref="B6:B19"/>
    <mergeCell ref="C6:N6"/>
    <mergeCell ref="C7:N7"/>
    <mergeCell ref="C8:N8"/>
    <mergeCell ref="C9:N9"/>
    <mergeCell ref="C10:N10"/>
    <mergeCell ref="C11:C12"/>
    <mergeCell ref="F11:F12"/>
    <mergeCell ref="G11:H11"/>
    <mergeCell ref="C15:G15"/>
    <mergeCell ref="C20:N20"/>
    <mergeCell ref="C16:F16"/>
    <mergeCell ref="C17:N17"/>
    <mergeCell ref="C18:I18"/>
  </mergeCells>
  <phoneticPr fontId="11" type="noConversion"/>
  <pageMargins left="0.70866141732283472" right="0.70866141732283472" top="0.74803149606299213" bottom="0.74803149606299213" header="0.31496062992125984" footer="0.31496062992125984"/>
  <pageSetup paperSize="9" scale="80" fitToHeight="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B2:F24"/>
  <sheetViews>
    <sheetView workbookViewId="0">
      <selection activeCell="D5" sqref="D5"/>
    </sheetView>
  </sheetViews>
  <sheetFormatPr defaultRowHeight="15"/>
  <cols>
    <col min="2" max="2" width="16.42578125" customWidth="1"/>
    <col min="3" max="3" width="22" customWidth="1"/>
    <col min="4" max="4" width="19.28515625" customWidth="1"/>
    <col min="6" max="6" width="22.5703125" customWidth="1"/>
  </cols>
  <sheetData>
    <row r="2" spans="2:6" ht="15.75" thickBot="1"/>
    <row r="3" spans="2:6">
      <c r="B3" s="1"/>
      <c r="C3" s="2"/>
      <c r="D3" s="2"/>
      <c r="E3" s="2"/>
      <c r="F3" s="3"/>
    </row>
    <row r="4" spans="2:6">
      <c r="B4" s="4"/>
      <c r="C4" s="5"/>
      <c r="D4" s="6" t="s">
        <v>16</v>
      </c>
      <c r="E4" s="5"/>
      <c r="F4" s="7"/>
    </row>
    <row r="5" spans="2:6">
      <c r="C5" s="8" t="s">
        <v>17</v>
      </c>
      <c r="D5" s="9">
        <f>Лист1!H14</f>
        <v>2980</v>
      </c>
      <c r="E5" s="5"/>
      <c r="F5" s="7"/>
    </row>
    <row r="6" spans="2:6">
      <c r="C6" s="10" t="s">
        <v>18</v>
      </c>
      <c r="D6" s="11">
        <f>Лист1!J14</f>
        <v>6000</v>
      </c>
      <c r="E6" s="5"/>
      <c r="F6" s="7"/>
    </row>
    <row r="7" spans="2:6">
      <c r="C7" s="12" t="s">
        <v>19</v>
      </c>
      <c r="D7" s="13">
        <f>Лист1!L14</f>
        <v>6000</v>
      </c>
      <c r="E7" s="5"/>
      <c r="F7" s="7"/>
    </row>
    <row r="8" spans="2:6">
      <c r="B8" s="97" t="s">
        <v>20</v>
      </c>
      <c r="C8" s="98"/>
      <c r="D8" s="14">
        <f>AVERAGE(D5:D7)</f>
        <v>4993.333333333333</v>
      </c>
      <c r="E8" s="5"/>
      <c r="F8" s="7"/>
    </row>
    <row r="9" spans="2:6">
      <c r="B9" s="34" t="s">
        <v>21</v>
      </c>
      <c r="C9" s="15"/>
      <c r="D9" s="16">
        <v>3</v>
      </c>
      <c r="E9" s="5"/>
      <c r="F9" s="7" t="s">
        <v>22</v>
      </c>
    </row>
    <row r="10" spans="2:6">
      <c r="B10" s="15" t="s">
        <v>23</v>
      </c>
      <c r="C10" s="15"/>
      <c r="D10" s="16">
        <v>1</v>
      </c>
      <c r="E10" s="5"/>
      <c r="F10" s="7"/>
    </row>
    <row r="11" spans="2:6">
      <c r="B11" s="17"/>
      <c r="C11" s="5"/>
      <c r="D11" s="18"/>
      <c r="E11" s="5"/>
      <c r="F11" s="7"/>
    </row>
    <row r="12" spans="2:6">
      <c r="B12" s="19"/>
      <c r="C12" s="20" t="s">
        <v>24</v>
      </c>
      <c r="D12" s="21">
        <f>SQRT((POWER(D5-D8,2)+POWER(D6-D8,2)+POWER(D7-D8,2))/(D9-1))</f>
        <v>1743.5978129526698</v>
      </c>
      <c r="E12" s="22"/>
      <c r="F12" s="23"/>
    </row>
    <row r="13" spans="2:6" ht="15.75" thickBot="1">
      <c r="B13" s="19"/>
      <c r="C13" s="22"/>
      <c r="D13" s="22"/>
      <c r="E13" s="22"/>
      <c r="F13" s="23"/>
    </row>
    <row r="14" spans="2:6" ht="15.75" thickBot="1">
      <c r="B14" s="99" t="s">
        <v>25</v>
      </c>
      <c r="C14" s="100"/>
      <c r="D14" s="24">
        <f>D12/D8*100</f>
        <v>34.918514278090854</v>
      </c>
      <c r="E14" s="25" t="s">
        <v>26</v>
      </c>
      <c r="F14" s="23"/>
    </row>
    <row r="15" spans="2:6">
      <c r="B15" s="19"/>
      <c r="C15" s="22"/>
      <c r="D15" s="22"/>
      <c r="E15" s="22"/>
      <c r="F15" s="23"/>
    </row>
    <row r="16" spans="2:6">
      <c r="B16" s="19"/>
      <c r="C16" s="22"/>
      <c r="D16" s="22"/>
      <c r="E16" s="22"/>
      <c r="F16" s="23"/>
    </row>
    <row r="17" spans="2:6">
      <c r="B17" s="101" t="s">
        <v>27</v>
      </c>
      <c r="C17" s="102"/>
      <c r="D17" s="26" t="str">
        <f>IF(D14&lt;33,C20,C21)</f>
        <v>НЕОДНОРОДНЫЕ</v>
      </c>
      <c r="E17" s="22"/>
      <c r="F17" s="23"/>
    </row>
    <row r="18" spans="2:6">
      <c r="B18" s="19"/>
      <c r="C18" s="22"/>
      <c r="D18" s="22"/>
      <c r="E18" s="22"/>
      <c r="F18" s="23"/>
    </row>
    <row r="19" spans="2:6">
      <c r="B19" s="19"/>
      <c r="C19" s="22"/>
      <c r="D19" s="22"/>
      <c r="E19" s="22"/>
      <c r="F19" s="23"/>
    </row>
    <row r="20" spans="2:6">
      <c r="B20" s="19"/>
      <c r="C20" s="27" t="s">
        <v>28</v>
      </c>
      <c r="D20" s="22"/>
      <c r="E20" s="22"/>
      <c r="F20" s="23"/>
    </row>
    <row r="21" spans="2:6" ht="15.75" thickBot="1">
      <c r="B21" s="19"/>
      <c r="C21" s="28" t="s">
        <v>29</v>
      </c>
      <c r="D21" s="22"/>
      <c r="E21" s="22"/>
      <c r="F21" s="23"/>
    </row>
    <row r="22" spans="2:6" ht="15.75" thickBot="1">
      <c r="B22" s="19"/>
      <c r="C22" s="29" t="s">
        <v>30</v>
      </c>
      <c r="D22" s="30">
        <f>(D10/D9)*SUM(D5:D7)</f>
        <v>4993.333333333333</v>
      </c>
      <c r="E22" s="22"/>
      <c r="F22" s="23"/>
    </row>
    <row r="23" spans="2:6">
      <c r="B23" s="19"/>
      <c r="C23" s="22"/>
      <c r="D23" s="22"/>
      <c r="E23" s="22"/>
      <c r="F23" s="23"/>
    </row>
    <row r="24" spans="2:6" ht="15.75" thickBot="1">
      <c r="B24" s="31"/>
      <c r="C24" s="32"/>
      <c r="D24" s="32"/>
      <c r="E24" s="32"/>
      <c r="F24" s="33"/>
    </row>
  </sheetData>
  <mergeCells count="3">
    <mergeCell ref="B8:C8"/>
    <mergeCell ref="B14:C14"/>
    <mergeCell ref="B17:C17"/>
  </mergeCells>
  <phoneticPr fontId="1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Дина</cp:lastModifiedBy>
  <cp:lastPrinted>2023-09-21T01:55:48Z</cp:lastPrinted>
  <dcterms:created xsi:type="dcterms:W3CDTF">2023-08-25T06:29:21Z</dcterms:created>
  <dcterms:modified xsi:type="dcterms:W3CDTF">2026-09-17T06:56:45Z</dcterms:modified>
</cp:coreProperties>
</file>