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НМЦК" sheetId="2" r:id="rId1"/>
  </sheets>
  <definedNames>
    <definedName name="_xlnm.Print_Area" localSheetId="0">НМЦК!$A$1:$M$26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5" i="2" l="1"/>
  <c r="J7" i="2" l="1"/>
  <c r="J8" i="2"/>
  <c r="J9" i="2"/>
  <c r="J10" i="2"/>
  <c r="J11" i="2"/>
  <c r="J12" i="2"/>
  <c r="J13" i="2"/>
  <c r="J14" i="2"/>
  <c r="I7" i="2"/>
  <c r="L7" i="2" s="1"/>
  <c r="M7" i="2" s="1"/>
  <c r="I8" i="2"/>
  <c r="L8" i="2" s="1"/>
  <c r="M8" i="2" s="1"/>
  <c r="I9" i="2"/>
  <c r="L9" i="2" s="1"/>
  <c r="M9" i="2" s="1"/>
  <c r="I10" i="2"/>
  <c r="L10" i="2" s="1"/>
  <c r="M10" i="2" s="1"/>
  <c r="I11" i="2"/>
  <c r="L11" i="2" s="1"/>
  <c r="M11" i="2" s="1"/>
  <c r="I12" i="2"/>
  <c r="L12" i="2" s="1"/>
  <c r="M12" i="2" s="1"/>
  <c r="I13" i="2"/>
  <c r="L13" i="2" s="1"/>
  <c r="M13" i="2" s="1"/>
  <c r="I14" i="2"/>
  <c r="L14" i="2" s="1"/>
  <c r="M14" i="2" s="1"/>
  <c r="K14" i="2" l="1"/>
  <c r="K13" i="2"/>
  <c r="K12" i="2"/>
  <c r="K11" i="2"/>
  <c r="K10" i="2"/>
  <c r="K9" i="2"/>
  <c r="K8" i="2"/>
  <c r="K7" i="2"/>
  <c r="I6" i="2"/>
  <c r="J6" i="2"/>
  <c r="L6" i="2" l="1"/>
  <c r="K6" i="2"/>
  <c r="M6" i="2" l="1"/>
</calcChain>
</file>

<file path=xl/sharedStrings.xml><?xml version="1.0" encoding="utf-8"?>
<sst xmlns="http://schemas.openxmlformats.org/spreadsheetml/2006/main" count="43" uniqueCount="35">
  <si>
    <t>№</t>
  </si>
  <si>
    <t>Наименование предмета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</si>
  <si>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</si>
  <si>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</si>
  <si>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</si>
  <si>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</si>
  <si>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</t>
  </si>
  <si>
    <t>Среднее квадратичное отклонение, рублей</t>
  </si>
  <si>
    <t>В целях определения однородности совокупности значений выявленных цен, используемых в расчете Н(М)ЦК определили коэффициент вариации по формуле, представленной в столбце 12 таблицы,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коэффициент вариации цены;
σ – среднее квадратичное отклонение;
&lt;ц&gt;– средняя арифметическая величина цены единицы товара, работы, услуги.</t>
  </si>
  <si>
    <t>При расчете коэффициента вариации определили среднее квадратическое отклонение по формуле, представленной в столбце 11 таблицы, где:  
цi  - цена единицы товара, работы, услуги, указанная в источнике с номером i;
n – количество значений, используемых в расчете;
&lt;ц&gt;– средняя арифметическая величина цены единицы товара, работы, услуги.</t>
  </si>
  <si>
    <t>Совокупность значений, используемых в расчете, при определении Н(М)ЦК  считается неоднородной, если коэффициент вариации цены превышает 33%. Как видно из таблицы совокупность значений, используемых в расчете однородна, что удовлетворяет условиям.</t>
  </si>
  <si>
    <t>Приложение 1</t>
  </si>
  <si>
    <t>ОКПД2/КТРУ</t>
  </si>
  <si>
    <t xml:space="preserve">Обоснование начальной (максимальной) цены контракта (Н(М)ЦК) 
</t>
  </si>
  <si>
    <r>
      <t>Расчет  Н(М)ЦК проведен методом сопоставимых рыночных цен (анализа рынка), которая  определяется по формуле, приведенной в столбце 13 таблицы, где:
НМЦК</t>
    </r>
    <r>
      <rPr>
        <vertAlign val="superscript"/>
        <sz val="9"/>
        <color indexed="8"/>
        <rFont val="Times New Roman"/>
        <family val="1"/>
        <charset val="204"/>
      </rPr>
      <t>рын</t>
    </r>
    <r>
      <rPr>
        <sz val="9"/>
        <color indexed="8"/>
        <rFont val="Times New Roman"/>
        <family val="1"/>
        <charset val="204"/>
      </rPr>
      <t xml:space="preserve"> - Н(М)ЦК,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 - 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товаров.
</t>
    </r>
  </si>
  <si>
    <r>
      <t>Среднее значение цены за единицу товара по каждому наименованию товара определили по формуле, приведенной в столбце 10 таблицы, где:  
ц</t>
    </r>
    <r>
      <rPr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 - цена единицы товара, работы, услуги, указанная в источнике с номером i;
n – количество значений, используемых в расчете;
∑цi  - сумма значений используемых в расчете; 
&lt;ц&gt;– средняя арифметическая величина цены единицы товара, работы, услуги.
</t>
    </r>
  </si>
  <si>
    <t>КП 1</t>
  </si>
  <si>
    <t>КП 2</t>
  </si>
  <si>
    <t>КП 3</t>
  </si>
  <si>
    <t xml:space="preserve">Ответсвенный исполнитель:      </t>
  </si>
  <si>
    <t>шт</t>
  </si>
  <si>
    <r>
      <t xml:space="preserve">Средняя арифметическая цена за единицу, рублей                      </t>
    </r>
    <r>
      <rPr>
        <sz val="9.5"/>
        <color indexed="8"/>
        <rFont val="Times New Roman"/>
        <family val="1"/>
        <charset val="204"/>
      </rPr>
      <t xml:space="preserve"> &lt;</t>
    </r>
    <r>
      <rPr>
        <i/>
        <sz val="9.5"/>
        <color indexed="8"/>
        <rFont val="Times New Roman"/>
        <family val="1"/>
        <charset val="204"/>
      </rPr>
      <t>ц</t>
    </r>
    <r>
      <rPr>
        <sz val="9.5"/>
        <color indexed="8"/>
        <rFont val="Times New Roman"/>
        <family val="1"/>
        <charset val="204"/>
      </rPr>
      <t>&gt;</t>
    </r>
    <r>
      <rPr>
        <i/>
        <sz val="9.5"/>
        <color indexed="8"/>
        <rFont val="Times New Roman"/>
        <family val="1"/>
        <charset val="204"/>
      </rPr>
      <t xml:space="preserve">  = </t>
    </r>
    <r>
      <rPr>
        <sz val="9.5"/>
        <color indexed="8"/>
        <rFont val="Calibri"/>
        <family val="2"/>
        <charset val="204"/>
      </rPr>
      <t>Σ</t>
    </r>
    <r>
      <rPr>
        <i/>
        <sz val="9.5"/>
        <color indexed="8"/>
        <rFont val="Times New Roman"/>
        <family val="1"/>
        <charset val="204"/>
      </rPr>
      <t>ц</t>
    </r>
    <r>
      <rPr>
        <i/>
        <vertAlign val="subscript"/>
        <sz val="9.5"/>
        <color indexed="8"/>
        <rFont val="Times New Roman"/>
        <family val="1"/>
        <charset val="204"/>
      </rPr>
      <t>i</t>
    </r>
    <r>
      <rPr>
        <i/>
        <sz val="9.5"/>
        <color indexed="8"/>
        <rFont val="Times New Roman"/>
        <family val="1"/>
        <charset val="204"/>
      </rPr>
      <t>/n</t>
    </r>
  </si>
  <si>
    <r>
      <t xml:space="preserve">коэффициент вариации цен V, (%)           </t>
    </r>
    <r>
      <rPr>
        <i/>
        <sz val="9.5"/>
        <color indexed="8"/>
        <rFont val="Times New Roman"/>
        <family val="1"/>
        <charset val="204"/>
      </rPr>
      <t xml:space="preserve">         </t>
    </r>
  </si>
  <si>
    <r>
      <t xml:space="preserve">Средняя  цена за единицу, рублей                      </t>
    </r>
    <r>
      <rPr>
        <sz val="9.5"/>
        <color indexed="8"/>
        <rFont val="Times New Roman"/>
        <family val="1"/>
        <charset val="204"/>
      </rPr>
      <t xml:space="preserve"> &lt;</t>
    </r>
    <r>
      <rPr>
        <i/>
        <sz val="9.5"/>
        <color indexed="8"/>
        <rFont val="Times New Roman"/>
        <family val="1"/>
        <charset val="204"/>
      </rPr>
      <t>ц</t>
    </r>
    <r>
      <rPr>
        <sz val="9.5"/>
        <color indexed="8"/>
        <rFont val="Times New Roman"/>
        <family val="1"/>
        <charset val="204"/>
      </rPr>
      <t>&gt;</t>
    </r>
    <r>
      <rPr>
        <i/>
        <sz val="9.5"/>
        <color indexed="8"/>
        <rFont val="Times New Roman"/>
        <family val="1"/>
        <charset val="204"/>
      </rPr>
      <t xml:space="preserve">  = </t>
    </r>
    <r>
      <rPr>
        <sz val="9.5"/>
        <color indexed="8"/>
        <rFont val="Calibri"/>
        <family val="2"/>
        <charset val="204"/>
      </rPr>
      <t>Σ</t>
    </r>
    <r>
      <rPr>
        <i/>
        <sz val="9.5"/>
        <color indexed="8"/>
        <rFont val="Times New Roman"/>
        <family val="1"/>
        <charset val="204"/>
      </rPr>
      <t>ц</t>
    </r>
    <r>
      <rPr>
        <i/>
        <vertAlign val="subscript"/>
        <sz val="9.5"/>
        <color indexed="8"/>
        <rFont val="Times New Roman"/>
        <family val="1"/>
        <charset val="204"/>
      </rPr>
      <t>i</t>
    </r>
    <r>
      <rPr>
        <i/>
        <sz val="9.5"/>
        <color indexed="8"/>
        <rFont val="Times New Roman"/>
        <family val="1"/>
        <charset val="204"/>
      </rPr>
      <t>/n</t>
    </r>
  </si>
  <si>
    <r>
      <rPr>
        <b/>
        <sz val="9.5"/>
        <color indexed="8"/>
        <rFont val="Times New Roman"/>
        <family val="1"/>
        <charset val="204"/>
      </rPr>
      <t>Н(М)ЦК</t>
    </r>
    <r>
      <rPr>
        <b/>
        <vertAlign val="superscript"/>
        <sz val="9.5"/>
        <color indexed="8"/>
        <rFont val="Times New Roman"/>
        <family val="1"/>
        <charset val="204"/>
      </rPr>
      <t>рын</t>
    </r>
    <r>
      <rPr>
        <b/>
        <sz val="9.5"/>
        <color indexed="8"/>
        <rFont val="Times New Roman"/>
        <family val="1"/>
        <charset val="204"/>
      </rPr>
      <t>, рублей</t>
    </r>
    <r>
      <rPr>
        <sz val="9.5"/>
        <color indexed="8"/>
        <rFont val="Times New Roman"/>
        <family val="1"/>
        <charset val="204"/>
      </rPr>
      <t xml:space="preserve">                  </t>
    </r>
  </si>
  <si>
    <t>А.Н.Моренко</t>
  </si>
  <si>
    <t>Валик универсальный (250/40/6)</t>
  </si>
  <si>
    <t>Краска фасадная (ВГТ) (белоснежная) 15 кг</t>
  </si>
  <si>
    <t xml:space="preserve">Краска фасадная (ВГТ) (белоснежная) 7 кг </t>
  </si>
  <si>
    <t xml:space="preserve">Грунт-эмаль 3 в 1 Skladno  (черная) 0,8 кг </t>
  </si>
  <si>
    <t>Евроцемент Цемрос М 500 (50 кг)</t>
  </si>
  <si>
    <t>Гайка М12 DIN 934</t>
  </si>
  <si>
    <t>Петля гаражная 14x90 мм</t>
  </si>
  <si>
    <t>Молоток слесарный Inforce 500 г</t>
  </si>
  <si>
    <t>Щетка по металлу ручная 0,3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</si>
</sst>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vertAlign val="superscript"/>
      <sz val="9"/>
      <color indexed="8"/>
      <name val="Times New Roman"/>
      <family val="1"/>
      <charset val="204"/>
    </font>
    <font>
      <vertAlign val="subscript"/>
      <sz val="9"/>
      <color indexed="8"/>
      <name val="Times New Roman"/>
      <family val="1"/>
      <charset val="204"/>
    </font>
    <font>
      <b/>
      <sz val="9.5"/>
      <color indexed="8"/>
      <name val="Times New Roman"/>
      <family val="1"/>
      <charset val="204"/>
    </font>
    <font>
      <sz val="9.5"/>
      <color indexed="8"/>
      <name val="Times New Roman"/>
      <family val="1"/>
      <charset val="204"/>
    </font>
    <font>
      <i/>
      <sz val="9.5"/>
      <color indexed="8"/>
      <name val="Times New Roman"/>
      <family val="1"/>
      <charset val="204"/>
    </font>
    <font>
      <sz val="9.5"/>
      <color indexed="8"/>
      <name val="Calibri"/>
      <family val="2"/>
      <charset val="204"/>
    </font>
    <font>
      <i/>
      <vertAlign val="subscript"/>
      <sz val="9.5"/>
      <color indexed="8"/>
      <name val="Times New Roman"/>
      <family val="1"/>
      <charset val="204"/>
    </font>
    <font>
      <b/>
      <vertAlign val="superscript"/>
      <sz val="9.5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474747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2" fontId="7" fillId="0" borderId="5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justify" wrapText="1"/>
    </xf>
    <xf numFmtId="2" fontId="17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5" fillId="0" borderId="1" xfId="0" applyFont="1" applyBorder="1"/>
    <xf numFmtId="0" fontId="13" fillId="0" borderId="1" xfId="0" applyFont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left" vertical="top" wrapText="1"/>
    </xf>
    <xf numFmtId="0" fontId="16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top" wrapText="1"/>
    </xf>
    <xf numFmtId="4" fontId="1" fillId="0" borderId="0" xfId="0" applyNumberFormat="1" applyFont="1" applyBorder="1"/>
    <xf numFmtId="2" fontId="1" fillId="0" borderId="0" xfId="0" applyNumberFormat="1" applyFont="1" applyBorder="1"/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horizontal="center" vertical="top" wrapText="1"/>
    </xf>
    <xf numFmtId="2" fontId="7" fillId="0" borderId="5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3</xdr:row>
      <xdr:rowOff>819150</xdr:rowOff>
    </xdr:from>
    <xdr:to>
      <xdr:col>10</xdr:col>
      <xdr:colOff>1448189</xdr:colOff>
      <xdr:row>3</xdr:row>
      <xdr:rowOff>1171575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03269" y="2150706"/>
          <a:ext cx="141961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638175</xdr:rowOff>
    </xdr:from>
    <xdr:to>
      <xdr:col>9</xdr:col>
      <xdr:colOff>1362075</xdr:colOff>
      <xdr:row>3</xdr:row>
      <xdr:rowOff>1181100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62800" y="2305050"/>
          <a:ext cx="13430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76200</xdr:colOff>
      <xdr:row>3</xdr:row>
      <xdr:rowOff>800100</xdr:rowOff>
    </xdr:from>
    <xdr:to>
      <xdr:col>12</xdr:col>
      <xdr:colOff>1562100</xdr:colOff>
      <xdr:row>3</xdr:row>
      <xdr:rowOff>1162050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25025" y="24669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showWhiteSpace="0" topLeftCell="A2" zoomScale="110" zoomScaleNormal="110" zoomScaleSheetLayoutView="98" workbookViewId="0">
      <selection activeCell="C11" sqref="C11"/>
    </sheetView>
  </sheetViews>
  <sheetFormatPr defaultColWidth="9.140625" defaultRowHeight="12.75" x14ac:dyDescent="0.2"/>
  <cols>
    <col min="1" max="1" width="2.85546875" style="1" bestFit="1" customWidth="1"/>
    <col min="2" max="2" width="63.85546875" style="1" customWidth="1"/>
    <col min="3" max="3" width="18.85546875" style="1" customWidth="1"/>
    <col min="4" max="4" width="6.85546875" style="1" bestFit="1" customWidth="1"/>
    <col min="5" max="5" width="8.28515625" style="1" bestFit="1" customWidth="1"/>
    <col min="6" max="6" width="9.7109375" style="1" bestFit="1" customWidth="1"/>
    <col min="7" max="7" width="8.7109375" style="1" customWidth="1"/>
    <col min="8" max="8" width="9.7109375" style="1" bestFit="1" customWidth="1"/>
    <col min="9" max="9" width="17.140625" style="1" customWidth="1"/>
    <col min="10" max="10" width="22.28515625" style="1" customWidth="1"/>
    <col min="11" max="11" width="21.85546875" style="1" customWidth="1"/>
    <col min="12" max="12" width="18.7109375" style="1" customWidth="1"/>
    <col min="13" max="13" width="31.7109375" style="1" customWidth="1"/>
    <col min="14" max="16384" width="9.140625" style="1"/>
  </cols>
  <sheetData>
    <row r="1" spans="1:13" x14ac:dyDescent="0.2">
      <c r="B1" s="40" t="s">
        <v>11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2.75" customHeight="1" x14ac:dyDescent="0.2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75.75" customHeight="1" x14ac:dyDescent="0.2">
      <c r="A3" s="43" t="s">
        <v>0</v>
      </c>
      <c r="B3" s="44" t="s">
        <v>1</v>
      </c>
      <c r="C3" s="44" t="s">
        <v>12</v>
      </c>
      <c r="D3" s="44" t="s">
        <v>2</v>
      </c>
      <c r="E3" s="46" t="s">
        <v>3</v>
      </c>
      <c r="F3" s="48" t="s">
        <v>4</v>
      </c>
      <c r="G3" s="49"/>
      <c r="H3" s="49"/>
      <c r="I3" s="50" t="s">
        <v>5</v>
      </c>
      <c r="J3" s="51"/>
      <c r="K3" s="52"/>
      <c r="L3" s="7"/>
      <c r="M3" s="8" t="s">
        <v>6</v>
      </c>
    </row>
    <row r="4" spans="1:13" ht="90.75" customHeight="1" x14ac:dyDescent="0.2">
      <c r="A4" s="44"/>
      <c r="B4" s="45"/>
      <c r="C4" s="45"/>
      <c r="D4" s="45"/>
      <c r="E4" s="47"/>
      <c r="F4" s="9" t="s">
        <v>16</v>
      </c>
      <c r="G4" s="9" t="s">
        <v>17</v>
      </c>
      <c r="H4" s="9" t="s">
        <v>18</v>
      </c>
      <c r="I4" s="8" t="s">
        <v>21</v>
      </c>
      <c r="J4" s="8" t="s">
        <v>7</v>
      </c>
      <c r="K4" s="10" t="s">
        <v>22</v>
      </c>
      <c r="L4" s="8" t="s">
        <v>23</v>
      </c>
      <c r="M4" s="11" t="s">
        <v>24</v>
      </c>
    </row>
    <row r="5" spans="1:13" x14ac:dyDescent="0.2">
      <c r="A5" s="12">
        <v>1</v>
      </c>
      <c r="B5" s="12">
        <v>2</v>
      </c>
      <c r="C5" s="13">
        <v>3</v>
      </c>
      <c r="D5" s="14">
        <v>4</v>
      </c>
      <c r="E5" s="12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  <c r="K5" s="9">
        <v>11</v>
      </c>
      <c r="L5" s="9">
        <v>12</v>
      </c>
      <c r="M5" s="15">
        <v>13</v>
      </c>
    </row>
    <row r="6" spans="1:13" ht="19.5" customHeight="1" x14ac:dyDescent="0.2">
      <c r="A6" s="9">
        <v>1</v>
      </c>
      <c r="B6" s="22" t="s">
        <v>30</v>
      </c>
      <c r="C6" s="23"/>
      <c r="D6" s="16" t="s">
        <v>20</v>
      </c>
      <c r="E6" s="25">
        <v>2</v>
      </c>
      <c r="F6" s="19">
        <v>558</v>
      </c>
      <c r="G6" s="19">
        <v>588</v>
      </c>
      <c r="H6" s="19">
        <v>619</v>
      </c>
      <c r="I6" s="19">
        <f t="shared" ref="I6:I14" si="0">(F6+G6+H6)/3</f>
        <v>588.33333333333337</v>
      </c>
      <c r="J6" s="20">
        <f t="shared" ref="J6:J14" si="1">STDEV(F6:H6)</f>
        <v>30.501366089625122</v>
      </c>
      <c r="K6" s="21">
        <f t="shared" ref="K6:K14" si="2">J6/I6*100</f>
        <v>5.184368173873958</v>
      </c>
      <c r="L6" s="19">
        <f t="shared" ref="L6:L14" si="3">ROUND(I6,2)</f>
        <v>588.33000000000004</v>
      </c>
      <c r="M6" s="20">
        <f>L6*E6</f>
        <v>1176.6600000000001</v>
      </c>
    </row>
    <row r="7" spans="1:13" ht="14.25" customHeight="1" x14ac:dyDescent="0.2">
      <c r="A7" s="9">
        <v>2</v>
      </c>
      <c r="B7" s="22" t="s">
        <v>31</v>
      </c>
      <c r="C7" s="23"/>
      <c r="D7" s="16" t="s">
        <v>20</v>
      </c>
      <c r="E7" s="25">
        <v>200</v>
      </c>
      <c r="F7" s="19">
        <v>11</v>
      </c>
      <c r="G7" s="19">
        <v>12</v>
      </c>
      <c r="H7" s="19">
        <v>8.5</v>
      </c>
      <c r="I7" s="19">
        <f t="shared" si="0"/>
        <v>10.5</v>
      </c>
      <c r="J7" s="20">
        <f t="shared" si="1"/>
        <v>1.8027756377319946</v>
      </c>
      <c r="K7" s="21">
        <f t="shared" si="2"/>
        <v>17.169291787923758</v>
      </c>
      <c r="L7" s="19">
        <f t="shared" si="3"/>
        <v>10.5</v>
      </c>
      <c r="M7" s="20">
        <f t="shared" ref="M7:M14" si="4">L7*E7</f>
        <v>2100</v>
      </c>
    </row>
    <row r="8" spans="1:13" ht="17.25" customHeight="1" x14ac:dyDescent="0.2">
      <c r="A8" s="9">
        <v>3</v>
      </c>
      <c r="B8" s="22" t="s">
        <v>33</v>
      </c>
      <c r="C8" s="23"/>
      <c r="D8" s="16" t="s">
        <v>20</v>
      </c>
      <c r="E8" s="25">
        <v>2</v>
      </c>
      <c r="F8" s="19">
        <v>745</v>
      </c>
      <c r="G8" s="27">
        <v>756</v>
      </c>
      <c r="H8" s="19">
        <v>806</v>
      </c>
      <c r="I8" s="19">
        <f t="shared" si="0"/>
        <v>769</v>
      </c>
      <c r="J8" s="20">
        <f t="shared" si="1"/>
        <v>32.511536414017719</v>
      </c>
      <c r="K8" s="21">
        <f t="shared" si="2"/>
        <v>4.2277680642415758</v>
      </c>
      <c r="L8" s="19">
        <f t="shared" si="3"/>
        <v>769</v>
      </c>
      <c r="M8" s="20">
        <f t="shared" si="4"/>
        <v>1538</v>
      </c>
    </row>
    <row r="9" spans="1:13" ht="15.75" customHeight="1" x14ac:dyDescent="0.2">
      <c r="A9" s="9">
        <v>4</v>
      </c>
      <c r="B9" s="22" t="s">
        <v>34</v>
      </c>
      <c r="C9" s="23"/>
      <c r="D9" s="16" t="s">
        <v>20</v>
      </c>
      <c r="E9" s="25">
        <v>1</v>
      </c>
      <c r="F9" s="19">
        <v>205</v>
      </c>
      <c r="G9" s="19">
        <v>219</v>
      </c>
      <c r="H9" s="19">
        <v>154</v>
      </c>
      <c r="I9" s="19">
        <f t="shared" si="0"/>
        <v>192.66666666666666</v>
      </c>
      <c r="J9" s="20">
        <f t="shared" si="1"/>
        <v>34.210134950527973</v>
      </c>
      <c r="K9" s="21">
        <f t="shared" si="2"/>
        <v>17.75612540684843</v>
      </c>
      <c r="L9" s="19">
        <f t="shared" si="3"/>
        <v>192.67</v>
      </c>
      <c r="M9" s="20">
        <f t="shared" si="4"/>
        <v>192.67</v>
      </c>
    </row>
    <row r="10" spans="1:13" ht="15.75" customHeight="1" x14ac:dyDescent="0.25">
      <c r="A10" s="9">
        <v>5</v>
      </c>
      <c r="B10" s="24" t="s">
        <v>26</v>
      </c>
      <c r="C10" s="18"/>
      <c r="D10" s="9" t="s">
        <v>20</v>
      </c>
      <c r="E10" s="25">
        <v>1</v>
      </c>
      <c r="F10" s="19">
        <v>377</v>
      </c>
      <c r="G10" s="19">
        <v>410</v>
      </c>
      <c r="H10" s="19">
        <v>369</v>
      </c>
      <c r="I10" s="19">
        <f t="shared" si="0"/>
        <v>385.33333333333331</v>
      </c>
      <c r="J10" s="20">
        <f t="shared" si="1"/>
        <v>21.73323108360405</v>
      </c>
      <c r="K10" s="21">
        <f t="shared" si="2"/>
        <v>5.6401118729076254</v>
      </c>
      <c r="L10" s="19">
        <f t="shared" si="3"/>
        <v>385.33</v>
      </c>
      <c r="M10" s="20">
        <f t="shared" si="4"/>
        <v>385.33</v>
      </c>
    </row>
    <row r="11" spans="1:13" ht="13.5" customHeight="1" x14ac:dyDescent="0.25">
      <c r="A11" s="9">
        <v>6</v>
      </c>
      <c r="B11" s="17" t="s">
        <v>32</v>
      </c>
      <c r="C11" s="18"/>
      <c r="D11" s="9" t="s">
        <v>20</v>
      </c>
      <c r="E11" s="26">
        <v>2</v>
      </c>
      <c r="F11" s="19">
        <v>89</v>
      </c>
      <c r="G11" s="19">
        <v>75</v>
      </c>
      <c r="H11" s="19">
        <v>106</v>
      </c>
      <c r="I11" s="19">
        <f t="shared" si="0"/>
        <v>90</v>
      </c>
      <c r="J11" s="20">
        <f t="shared" si="1"/>
        <v>15.524174696260024</v>
      </c>
      <c r="K11" s="21">
        <f t="shared" si="2"/>
        <v>17.249082995844471</v>
      </c>
      <c r="L11" s="19">
        <f t="shared" si="3"/>
        <v>90</v>
      </c>
      <c r="M11" s="20">
        <f t="shared" si="4"/>
        <v>180</v>
      </c>
    </row>
    <row r="12" spans="1:13" ht="13.5" customHeight="1" x14ac:dyDescent="0.25">
      <c r="A12" s="9">
        <v>7</v>
      </c>
      <c r="B12" s="17" t="s">
        <v>27</v>
      </c>
      <c r="C12" s="18"/>
      <c r="D12" s="9" t="s">
        <v>20</v>
      </c>
      <c r="E12" s="26">
        <v>3</v>
      </c>
      <c r="F12" s="19">
        <v>2200</v>
      </c>
      <c r="G12" s="19">
        <v>2380</v>
      </c>
      <c r="H12" s="19">
        <v>3246</v>
      </c>
      <c r="I12" s="19">
        <f t="shared" si="0"/>
        <v>2608.6666666666665</v>
      </c>
      <c r="J12" s="20">
        <f t="shared" si="1"/>
        <v>559.23638412869195</v>
      </c>
      <c r="K12" s="21">
        <f t="shared" si="2"/>
        <v>21.437632920854536</v>
      </c>
      <c r="L12" s="19">
        <f t="shared" si="3"/>
        <v>2608.67</v>
      </c>
      <c r="M12" s="20">
        <f t="shared" si="4"/>
        <v>7826.01</v>
      </c>
    </row>
    <row r="13" spans="1:13" ht="13.5" customHeight="1" x14ac:dyDescent="0.25">
      <c r="A13" s="9">
        <v>8</v>
      </c>
      <c r="B13" s="17" t="s">
        <v>28</v>
      </c>
      <c r="C13" s="18"/>
      <c r="D13" s="9" t="s">
        <v>20</v>
      </c>
      <c r="E13" s="26">
        <v>1</v>
      </c>
      <c r="F13" s="19">
        <v>1350</v>
      </c>
      <c r="G13" s="19">
        <v>1304</v>
      </c>
      <c r="H13" s="19">
        <v>1959</v>
      </c>
      <c r="I13" s="19">
        <f t="shared" si="0"/>
        <v>1537.6666666666667</v>
      </c>
      <c r="J13" s="20">
        <f t="shared" si="1"/>
        <v>365.60953671004467</v>
      </c>
      <c r="K13" s="21">
        <f t="shared" si="2"/>
        <v>23.776904620206675</v>
      </c>
      <c r="L13" s="19">
        <f t="shared" si="3"/>
        <v>1537.67</v>
      </c>
      <c r="M13" s="20">
        <f t="shared" si="4"/>
        <v>1537.67</v>
      </c>
    </row>
    <row r="14" spans="1:13" ht="13.5" customHeight="1" x14ac:dyDescent="0.25">
      <c r="A14" s="9">
        <v>9</v>
      </c>
      <c r="B14" s="17" t="s">
        <v>29</v>
      </c>
      <c r="C14" s="18"/>
      <c r="D14" s="9" t="s">
        <v>20</v>
      </c>
      <c r="E14" s="26">
        <v>4</v>
      </c>
      <c r="F14" s="19">
        <v>253</v>
      </c>
      <c r="G14" s="19">
        <v>302</v>
      </c>
      <c r="H14" s="19">
        <v>234</v>
      </c>
      <c r="I14" s="19">
        <f t="shared" si="0"/>
        <v>263</v>
      </c>
      <c r="J14" s="20">
        <f t="shared" si="1"/>
        <v>35.085609585697668</v>
      </c>
      <c r="K14" s="21">
        <f t="shared" si="2"/>
        <v>13.3405359641436</v>
      </c>
      <c r="L14" s="19">
        <f t="shared" si="3"/>
        <v>263</v>
      </c>
      <c r="M14" s="20">
        <f t="shared" si="4"/>
        <v>1052</v>
      </c>
    </row>
    <row r="15" spans="1:13" ht="99" customHeight="1" x14ac:dyDescent="0.2">
      <c r="B15" s="53" t="s">
        <v>14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">
        <f>SUM(M6:M14)</f>
        <v>15988.34</v>
      </c>
    </row>
    <row r="16" spans="1:13" ht="69" customHeight="1" x14ac:dyDescent="0.2">
      <c r="B16" s="38" t="s">
        <v>15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3" ht="54" customHeight="1" x14ac:dyDescent="0.2">
      <c r="B17" s="38" t="s">
        <v>8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2:13" ht="57" customHeight="1" x14ac:dyDescent="0.2">
      <c r="B18" s="38" t="s">
        <v>9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2:13" ht="27" customHeight="1" x14ac:dyDescent="0.2">
      <c r="B19" s="39" t="s">
        <v>10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2:13" ht="18.75" customHeight="1" x14ac:dyDescent="0.2">
      <c r="B20" s="5"/>
      <c r="C20" s="6"/>
      <c r="D20" s="4"/>
      <c r="E20" s="28"/>
      <c r="F20" s="29"/>
      <c r="G20" s="30"/>
      <c r="H20" s="31"/>
      <c r="I20" s="32"/>
      <c r="J20" s="4"/>
      <c r="K20" s="4"/>
      <c r="L20" s="4"/>
      <c r="M20" s="4"/>
    </row>
    <row r="21" spans="2:13" ht="19.5" customHeight="1" x14ac:dyDescent="0.2">
      <c r="B21" s="5" t="s">
        <v>19</v>
      </c>
      <c r="C21" s="6" t="s">
        <v>25</v>
      </c>
      <c r="D21" s="4"/>
      <c r="E21" s="28"/>
      <c r="F21" s="29"/>
      <c r="G21" s="30"/>
      <c r="H21" s="31"/>
      <c r="I21" s="32"/>
      <c r="J21" s="4"/>
      <c r="K21" s="4"/>
      <c r="L21" s="4"/>
      <c r="M21" s="4"/>
    </row>
    <row r="22" spans="2:13" x14ac:dyDescent="0.2">
      <c r="E22" s="28"/>
      <c r="F22" s="29"/>
      <c r="G22" s="30"/>
      <c r="H22" s="31"/>
      <c r="I22" s="33"/>
    </row>
    <row r="23" spans="2:13" ht="16.5" customHeight="1" x14ac:dyDescent="0.2">
      <c r="E23" s="28"/>
      <c r="F23" s="29"/>
      <c r="G23" s="30"/>
      <c r="H23" s="31"/>
      <c r="I23" s="33"/>
    </row>
    <row r="24" spans="2:13" x14ac:dyDescent="0.2">
      <c r="C24" s="3"/>
      <c r="E24" s="28"/>
      <c r="F24" s="29"/>
      <c r="G24" s="30"/>
      <c r="H24" s="34"/>
      <c r="I24" s="33"/>
    </row>
    <row r="25" spans="2:13" x14ac:dyDescent="0.2">
      <c r="E25" s="28"/>
      <c r="F25" s="29"/>
      <c r="G25" s="30"/>
      <c r="H25" s="35"/>
      <c r="I25" s="33"/>
    </row>
    <row r="26" spans="2:13" x14ac:dyDescent="0.2">
      <c r="E26" s="28"/>
      <c r="F26" s="29"/>
      <c r="G26" s="30"/>
      <c r="H26" s="35"/>
      <c r="I26" s="33"/>
    </row>
    <row r="27" spans="2:13" x14ac:dyDescent="0.2">
      <c r="E27" s="28"/>
      <c r="F27" s="29"/>
      <c r="G27" s="30"/>
      <c r="H27" s="35"/>
      <c r="I27" s="33"/>
    </row>
    <row r="28" spans="2:13" x14ac:dyDescent="0.2">
      <c r="E28" s="28"/>
      <c r="F28" s="29"/>
      <c r="G28" s="30"/>
      <c r="H28" s="35"/>
      <c r="I28" s="33"/>
    </row>
    <row r="29" spans="2:13" x14ac:dyDescent="0.2">
      <c r="E29" s="36"/>
      <c r="F29" s="33"/>
      <c r="G29" s="37"/>
      <c r="H29" s="33"/>
      <c r="I29" s="33"/>
    </row>
    <row r="30" spans="2:13" x14ac:dyDescent="0.2">
      <c r="E30" s="33"/>
      <c r="F30" s="33"/>
      <c r="G30" s="33"/>
      <c r="H30" s="33"/>
      <c r="I30" s="33"/>
    </row>
    <row r="31" spans="2:13" x14ac:dyDescent="0.2">
      <c r="E31" s="33"/>
      <c r="F31" s="33"/>
      <c r="G31" s="33"/>
      <c r="H31" s="33"/>
      <c r="I31" s="33"/>
    </row>
    <row r="32" spans="2:13" x14ac:dyDescent="0.2">
      <c r="E32" s="33"/>
      <c r="F32" s="33"/>
      <c r="G32" s="33"/>
      <c r="H32" s="33"/>
      <c r="I32" s="33"/>
    </row>
    <row r="33" spans="5:9" x14ac:dyDescent="0.2">
      <c r="E33" s="33"/>
      <c r="F33" s="33"/>
      <c r="G33" s="33"/>
      <c r="H33" s="33"/>
      <c r="I33" s="33"/>
    </row>
  </sheetData>
  <sortState ref="B11:B17">
    <sortCondition ref="B10"/>
  </sortState>
  <mergeCells count="14">
    <mergeCell ref="B16:M16"/>
    <mergeCell ref="B17:M17"/>
    <mergeCell ref="B18:M18"/>
    <mergeCell ref="B19:M19"/>
    <mergeCell ref="B1:M1"/>
    <mergeCell ref="A2:M2"/>
    <mergeCell ref="A3:A4"/>
    <mergeCell ref="B3:B4"/>
    <mergeCell ref="C3:C4"/>
    <mergeCell ref="D3:D4"/>
    <mergeCell ref="E3:E4"/>
    <mergeCell ref="F3:H3"/>
    <mergeCell ref="I3:K3"/>
    <mergeCell ref="B15:L15"/>
  </mergeCells>
  <pageMargins left="0.23622047244094491" right="0.23622047244094491" top="0.27559055118110237" bottom="0.19685039370078741" header="0.23622047244094491" footer="0.15748031496062992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2026-07-15T05:41:56Z</dcterms:modified>
</cp:coreProperties>
</file>