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МЦК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<sst xmlns="http://schemas.openxmlformats.org/spreadsheetml/2006/main" count="28" uniqueCount="27">
  <si>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Обоснование начальной (максимальной) цены Государственного контракта</t>
  </si>
  <si>
    <t xml:space="preserve">на приобретение бланочной продукции</t>
  </si>
  <si>
    <t xml:space="preserve">1. Начальная (максимальная) цена Государственного контракта определена методом сопоставимых рыночных цен (анализ рынка).</t>
  </si>
  <si>
    <t xml:space="preserve">2. Источник информации о цене товара – коммерческие предложения.</t>
  </si>
  <si>
    <t xml:space="preserve">3. В соответствии с требованиями Приказа Минэкономразвития России от 02.10.2013г.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 рассчитывался коэффициент вариации цен, указанных в коммерческих предложениях.</t>
  </si>
  <si>
    <t xml:space="preserve">4. Начальная максимальная цена Государственного контракта принимается равной 10 000,0 (десять тысяч) рублей 00 копеек. (по наименьшему коммерческому предложению)</t>
  </si>
  <si>
    <t xml:space="preserve">Начальная (максимальная) цена договора</t>
  </si>
  <si>
    <t xml:space="preserve">№ п/п</t>
  </si>
  <si>
    <t xml:space="preserve">Наименование товара, работ, услуг</t>
  </si>
  <si>
    <t xml:space="preserve">Объем</t>
  </si>
  <si>
    <t xml:space="preserve">Поставщик 1</t>
  </si>
  <si>
    <t xml:space="preserve">Поставщик 2</t>
  </si>
  <si>
    <t xml:space="preserve">Поставщик 3</t>
  </si>
  <si>
    <t xml:space="preserve">Средн. арифм.</t>
  </si>
  <si>
    <t xml:space="preserve">Кол-во знач.</t>
  </si>
  <si>
    <t xml:space="preserve">Сред.квадр.откл. σ=</t>
  </si>
  <si>
    <t xml:space="preserve">Коэфф вариации V=</t>
  </si>
  <si>
    <t xml:space="preserve">Совокупность значений</t>
  </si>
  <si>
    <t xml:space="preserve">Рыночная стоимость</t>
  </si>
  <si>
    <t xml:space="preserve">Ед. изм.</t>
  </si>
  <si>
    <t xml:space="preserve">Кол-во</t>
  </si>
  <si>
    <t xml:space="preserve">Цена за ед.изм. </t>
  </si>
  <si>
    <t xml:space="preserve">Цена за ед.изм.</t>
  </si>
  <si>
    <t xml:space="preserve">Листовки (зима)</t>
  </si>
  <si>
    <t xml:space="preserve">шт.</t>
  </si>
  <si>
    <t xml:space="preserve"> Начальная максимальная цена Государственного контракта принимается равной 10 000,0 (десять тысяч) рублей 00 копеек.</t>
  </si>
  <si>
    <t xml:space="preserve">Начальник Центра ГИМС ГУ МЧС России по Амурской области                                                                                                                                                   Е.Н. Сюлатов
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</si>
</sst>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_р_."/>
    <numFmt numFmtId="166" formatCode="0.00"/>
    <numFmt numFmtId="167" formatCode="#,##0.00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8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B13" activeCellId="0" sqref="B13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.42"/>
    <col collapsed="false" customWidth="true" hidden="false" outlineLevel="0" max="2" min="2" style="0" width="21.43"/>
    <col collapsed="false" customWidth="true" hidden="false" outlineLevel="0" max="3" min="3" style="0" width="5.71"/>
    <col collapsed="false" customWidth="true" hidden="false" outlineLevel="0" max="4" min="4" style="0" width="6.43"/>
    <col collapsed="false" customWidth="true" hidden="false" outlineLevel="0" max="5" min="5" style="0" width="10.42"/>
    <col collapsed="false" customWidth="true" hidden="false" outlineLevel="0" max="6" min="6" style="0" width="10.57"/>
    <col collapsed="false" customWidth="true" hidden="false" outlineLevel="0" max="7" min="7" style="0" width="10"/>
    <col collapsed="false" customWidth="true" hidden="false" outlineLevel="0" max="8" min="8" style="0" width="8.29"/>
    <col collapsed="false" customWidth="true" hidden="false" outlineLevel="0" max="9" min="9" style="0" width="7"/>
    <col collapsed="false" customWidth="true" hidden="false" outlineLevel="0" max="10" min="10" style="0" width="8.29"/>
    <col collapsed="false" customWidth="true" hidden="false" outlineLevel="0" max="12" min="12" style="0" width="15.42"/>
    <col collapsed="false" customWidth="true" hidden="false" outlineLevel="0" max="13" min="13" style="0" width="10.85"/>
  </cols>
  <sheetData>
    <row r="2" customFormat="false" ht="1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" hidden="false" customHeight="true" outlineLevel="0" collapsed="false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3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customFormat="false" ht="15" hidden="false" customHeight="true" outlineLevel="0" collapsed="false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5" hidden="false" customHeight="true" outlineLevel="0" collapsed="false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39.75" hidden="false" customHeight="true" outlineLevel="0" collapsed="false">
      <c r="A8" s="3" t="s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30" hidden="false" customHeight="true" outlineLevel="0" collapsed="false">
      <c r="A9" s="3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23.25" hidden="false" customHeight="true" outlineLevel="0" collapsed="false">
      <c r="A10" s="4" t="s">
        <v>6</v>
      </c>
      <c r="B10" s="4"/>
      <c r="C10" s="5" t="n">
        <v>10000</v>
      </c>
      <c r="D10" s="5"/>
      <c r="E10" s="6"/>
      <c r="F10" s="6"/>
      <c r="G10" s="6"/>
      <c r="H10" s="6"/>
      <c r="I10" s="7"/>
      <c r="J10" s="7"/>
      <c r="K10" s="4"/>
      <c r="L10" s="4"/>
      <c r="M10" s="8"/>
    </row>
    <row r="11" customFormat="false" ht="15" hidden="false" customHeight="true" outlineLevel="0" collapsed="false">
      <c r="A11" s="7" t="s">
        <v>7</v>
      </c>
      <c r="B11" s="7" t="s">
        <v>8</v>
      </c>
      <c r="C11" s="7" t="s">
        <v>9</v>
      </c>
      <c r="D11" s="7"/>
      <c r="E11" s="6" t="s">
        <v>10</v>
      </c>
      <c r="F11" s="6" t="s">
        <v>11</v>
      </c>
      <c r="G11" s="6" t="s">
        <v>12</v>
      </c>
      <c r="H11" s="6" t="s">
        <v>13</v>
      </c>
      <c r="I11" s="7" t="s">
        <v>14</v>
      </c>
      <c r="J11" s="7" t="s">
        <v>15</v>
      </c>
      <c r="K11" s="7" t="s">
        <v>16</v>
      </c>
      <c r="L11" s="7" t="s">
        <v>17</v>
      </c>
      <c r="M11" s="6" t="s">
        <v>18</v>
      </c>
    </row>
    <row r="12" customFormat="false" ht="19.4" hidden="false" customHeight="false" outlineLevel="0" collapsed="false">
      <c r="A12" s="7"/>
      <c r="B12" s="7"/>
      <c r="C12" s="7" t="s">
        <v>19</v>
      </c>
      <c r="D12" s="7" t="s">
        <v>20</v>
      </c>
      <c r="E12" s="6" t="s">
        <v>21</v>
      </c>
      <c r="F12" s="6" t="s">
        <v>22</v>
      </c>
      <c r="G12" s="6" t="s">
        <v>22</v>
      </c>
      <c r="H12" s="6"/>
      <c r="I12" s="7"/>
      <c r="J12" s="7"/>
      <c r="K12" s="7"/>
      <c r="L12" s="7"/>
      <c r="M12" s="6"/>
    </row>
    <row r="13" customFormat="false" ht="15" hidden="false" customHeight="false" outlineLevel="0" collapsed="false">
      <c r="A13" s="9" t="n">
        <v>1</v>
      </c>
      <c r="B13" s="10" t="s">
        <v>23</v>
      </c>
      <c r="C13" s="9" t="s">
        <v>24</v>
      </c>
      <c r="D13" s="9" t="n">
        <v>500</v>
      </c>
      <c r="E13" s="11" t="n">
        <v>20</v>
      </c>
      <c r="F13" s="12" t="n">
        <v>22</v>
      </c>
      <c r="G13" s="12" t="n">
        <v>22.6</v>
      </c>
      <c r="H13" s="13" t="n">
        <f aca="false">ROUND(AVERAGE(E13,F13,G13),2)</f>
        <v>21.53</v>
      </c>
      <c r="I13" s="14" t="n">
        <f aca="false">COUNT(E13:G13)</f>
        <v>3</v>
      </c>
      <c r="J13" s="14" t="n">
        <f aca="false">STDEV(E13,F13,G13)</f>
        <v>1.36137185711081</v>
      </c>
      <c r="K13" s="14" t="n">
        <f aca="false">J13/H13*100</f>
        <v>6.32313914124854</v>
      </c>
      <c r="L13" s="14" t="str">
        <f aca="false">IF(K13&lt;33,"ОДНОРОДНЫЕ","НЕОДНОРОДНЫЕ")</f>
        <v>ОДНОРОДНЫЕ</v>
      </c>
      <c r="M13" s="15" t="n">
        <f aca="false">D13*H13</f>
        <v>10765</v>
      </c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8" t="n">
        <f aca="false">SUM(M13)</f>
        <v>10765</v>
      </c>
    </row>
    <row r="15" customFormat="false" ht="15" hidden="false" customHeight="false" outlineLevel="0" collapsed="false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</row>
    <row r="16" customFormat="false" ht="20.25" hidden="false" customHeight="true" outlineLevel="0" collapsed="false">
      <c r="A16" s="3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5" hidden="false" customHeight="false" outlineLevel="0" collapsed="false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customFormat="false" ht="59.25" hidden="false" customHeight="true" outlineLevel="0" collapsed="false">
      <c r="A18" s="18" t="s">
        <v>26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</sheetData>
  <mergeCells count="20">
    <mergeCell ref="A2:M2"/>
    <mergeCell ref="A3:M4"/>
    <mergeCell ref="A6:M6"/>
    <mergeCell ref="A7:M7"/>
    <mergeCell ref="A8:M8"/>
    <mergeCell ref="A9:M9"/>
    <mergeCell ref="A10:B10"/>
    <mergeCell ref="C10:D10"/>
    <mergeCell ref="A11:A12"/>
    <mergeCell ref="B11:B12"/>
    <mergeCell ref="C11:D11"/>
    <mergeCell ref="H11:H12"/>
    <mergeCell ref="I11:I12"/>
    <mergeCell ref="J11:J12"/>
    <mergeCell ref="K11:K12"/>
    <mergeCell ref="L11:L12"/>
    <mergeCell ref="M11:M12"/>
    <mergeCell ref="A14:L14"/>
    <mergeCell ref="A16:M16"/>
    <mergeCell ref="A18:M18"/>
  </mergeCells>
  <conditionalFormatting sqref="L13">
    <cfRule type="containsText" priority="2" operator="containsText" aboveAverage="0" equalAverage="0" bottom="0" percent="0" rank="0" text="НЕОДНОРОДНЫЕ" dxfId="0">
      <formula>NOT(ISERROR(SEARCH("НЕОДНОРОДНЫЕ",L13)))</formula>
    </cfRule>
    <cfRule type="containsText" priority="3" operator="containsText" aboveAverage="0" equalAverage="0" bottom="0" percent="0" rank="0" text="ОДНОРОДНЫЕ" dxfId="1">
      <formula>NOT(ISERROR(SEARCH("ОДНОРОДНЫЕ",L13)))</formula>
    </cfRule>
    <cfRule type="containsText" priority="4" operator="containsText" aboveAverage="0" equalAverage="0" bottom="0" percent="0" rank="0" text="НЕОДНОРОДНЫЕ" dxfId="2">
      <formula>NOT(ISERROR(SEARCH("НЕОДНОРОДНЫЕ",L13)))</formula>
    </cfRule>
  </conditionalFormatting>
  <conditionalFormatting sqref="L13">
    <cfRule type="containsText" priority="5" operator="containsText" aboveAverage="0" equalAverage="0" bottom="0" percent="0" rank="0" text="НЕ" dxfId="3">
      <formula>NOT(ISERROR(SEARCH("НЕ",L13)))</formula>
    </cfRule>
    <cfRule type="containsText" priority="6" operator="containsText" aboveAverage="0" equalAverage="0" bottom="0" percent="0" rank="0" text="ОДНОРОДНЫЕ" dxfId="4">
      <formula>NOT(ISERROR(SEARCH("ОДНОРОДНЫЕ",L13)))</formula>
    </cfRule>
    <cfRule type="containsText" priority="7" operator="containsText" aboveAverage="0" equalAverage="0" bottom="0" percent="0" rank="0" text="НЕОДНОРОДНЫЕ" dxfId="5">
      <formula>NOT(ISERROR(SEARCH("НЕОДНОРОДНЫЕ",L13)))</formula>
    </cfRule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2026-06-25T12:08:09Z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