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lstopyatova\Desktop\Седов (стенды)\"/>
    </mc:Choice>
  </mc:AlternateContent>
  <bookViews>
    <workbookView xWindow="0" yWindow="0" windowWidth="24750" windowHeight="12300"/>
  </bookViews>
  <sheets>
    <sheet name="нмцк" sheetId="10" r:id="rId1"/>
  </sheets>
  <definedNames>
    <definedName name="_xlnm.Print_Area" localSheetId="0">нмцк!$A$1:$P$13</definedName>
  </definedNames>
  <calcPr calcId="162913"/>
</workbook>
</file>

<file path=xl/calcChain.xml><?xml version="1.0" encoding="utf-8"?>
<calcChain xmlns="http://schemas.openxmlformats.org/spreadsheetml/2006/main">
  <c r="P12" i="10" l="1"/>
  <c r="H10" i="10"/>
  <c r="I10" i="10" s="1"/>
  <c r="K10" i="10" s="1"/>
  <c r="L10" i="10" s="1"/>
  <c r="H11" i="10"/>
  <c r="I11" i="10" s="1"/>
  <c r="H9" i="10"/>
  <c r="I9" i="10" s="1"/>
  <c r="J10" i="10" l="1"/>
  <c r="M10" i="10" s="1"/>
  <c r="N10" i="10" s="1"/>
  <c r="O10" i="10" s="1"/>
  <c r="P10" i="10" s="1"/>
  <c r="K9" i="10"/>
  <c r="L9" i="10" s="1"/>
  <c r="J9" i="10"/>
  <c r="M9" i="10" s="1"/>
  <c r="N9" i="10" s="1"/>
  <c r="O9" i="10" s="1"/>
  <c r="P9" i="10" s="1"/>
  <c r="J11" i="10"/>
  <c r="M11" i="10" s="1"/>
  <c r="N11" i="10" s="1"/>
  <c r="O11" i="10" s="1"/>
  <c r="P11" i="10" s="1"/>
  <c r="K11" i="10"/>
  <c r="L11" i="10" s="1"/>
  <c r="H8" i="10"/>
  <c r="I8" i="10" s="1"/>
  <c r="K8" i="10" s="1"/>
  <c r="L8" i="10" s="1"/>
  <c r="J8" i="10" l="1"/>
  <c r="M8" i="10" s="1"/>
  <c r="N8" i="10" s="1"/>
  <c r="O8" i="10" s="1"/>
  <c r="P8" i="10" s="1"/>
  <c r="H7" i="10"/>
  <c r="I7" i="10" l="1"/>
  <c r="K7" i="10" s="1"/>
  <c r="L7" i="10" s="1"/>
  <c r="J7" i="10" l="1"/>
  <c r="M7" i="10" s="1"/>
  <c r="N7" i="10" s="1"/>
  <c r="O7" i="10" s="1"/>
  <c r="P7" i="10" s="1"/>
</calcChain>
</file>

<file path=xl/sharedStrings.xml><?xml version="1.0" encoding="utf-8"?>
<sst xmlns="http://schemas.openxmlformats.org/spreadsheetml/2006/main" count="42" uniqueCount="32">
  <si>
    <t>№ п/п</t>
  </si>
  <si>
    <t>Наименование товара</t>
  </si>
  <si>
    <t>Ед.изм.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</si>
  <si>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</si>
  <si>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</si>
  <si>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</si>
  <si>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</t>
    </r>
    <r>
      <rPr>
        <i/>
        <sz val="10"/>
        <color indexed="10"/>
        <rFont val="Times New Roman"/>
        <family val="1"/>
        <charset val="204"/>
      </rPr>
      <t>не должен превышать 33%</t>
    </r>
    <r>
      <rPr>
        <i/>
        <sz val="10"/>
        <color indexed="8"/>
        <rFont val="Times New Roman"/>
        <family val="1"/>
        <charset val="204"/>
      </rPr>
      <t>)</t>
    </r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</si>
  <si>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</si>
  <si>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</si>
  <si>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</si>
  <si>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Н(М)ЦК, ЦКЕП контракта с учетом округления цены за единицу (руб.)</t>
  </si>
  <si>
    <t>х</t>
  </si>
  <si>
    <t>цена с НДС</t>
  </si>
  <si>
    <t>Средняя (средневзвешенная) цена единицы МИ НЦЕ (ЦЕМ), без учета НДС</t>
  </si>
  <si>
    <t>Начальная цена единицы МИ с учетом стоимости всех расходных материалов (НЦЕ (ЦЕМ) + СРМ+ТО ) + НДС</t>
  </si>
  <si>
    <t>НМЦК по позиции с НДС (НЦЕ* количество)</t>
  </si>
  <si>
    <t>НМЦК :</t>
  </si>
  <si>
    <t>Кол-во</t>
  </si>
  <si>
    <t>Рачет начальной (максимальной) цены контракта . Используемый метод определения НМЦК с обоснованием:В целях расчета начальной (максимальной) цены контракта использовано определение НМЦК методом сопоставимых рыночных цен (анализа рынка), который является приоритетным на основании п. 3.2. части III Приказа Министерства экономического развития РФ от 2 октября 2013 г. № 567</t>
  </si>
  <si>
    <t>шт</t>
  </si>
  <si>
    <t xml:space="preserve">Итого начальная максимальная цена контракта: </t>
  </si>
  <si>
    <t>С учетом выделенного финансирования, определить цену за единицу Товара по  минимальной цене предложения</t>
  </si>
  <si>
    <t>Объект закупки: Поставка товара</t>
  </si>
  <si>
    <t>пар</t>
  </si>
  <si>
    <t>Стенд эконом "Охрана труда" 8 карманов</t>
  </si>
  <si>
    <t>Стенд "Уголок по охране труда" все в одном 4 кармана</t>
  </si>
  <si>
    <t xml:space="preserve">Журнал вводного инструктажа </t>
  </si>
  <si>
    <t xml:space="preserve">Журнал инструктажа на рабочем месте </t>
  </si>
  <si>
    <t xml:space="preserve">Журнал учета группы I по электробезопасности </t>
  </si>
  <si>
    <t>КП № 3194 от 24.03.2026г.</t>
  </si>
  <si>
    <t>КП № 764 от 24.03.2026г.</t>
  </si>
  <si>
    <t>КП № 186 от 19.03.2026г.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</si>
</sst>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32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0"/>
      <color indexed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8"/>
      <name val="Arial"/>
      <family val="2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8"/>
      <name val="Arial"/>
      <family val="2"/>
    </font>
    <font>
      <sz val="10"/>
      <name val="Arial Cyr"/>
      <charset val="204"/>
    </font>
    <font>
      <sz val="8"/>
      <color theme="1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21" fillId="0" borderId="0"/>
    <xf numFmtId="0" fontId="24" fillId="0" borderId="0"/>
    <xf numFmtId="0" fontId="23" fillId="0" borderId="0"/>
    <xf numFmtId="0" fontId="25" fillId="0" borderId="0"/>
    <xf numFmtId="0" fontId="23" fillId="0" borderId="0"/>
    <xf numFmtId="0" fontId="23" fillId="0" borderId="0"/>
    <xf numFmtId="0" fontId="26" fillId="0" borderId="0" applyFill="0" applyBorder="0"/>
  </cellStyleXfs>
  <cellXfs count="88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4" fontId="0" fillId="0" borderId="0" xfId="0" applyNumberFormat="1" applyAlignment="1">
      <alignment horizontal="center" vertical="center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13" fillId="2" borderId="11" xfId="0" applyFont="1" applyFill="1" applyBorder="1" applyAlignment="1">
      <alignment horizontal="center" vertical="center"/>
    </xf>
    <xf numFmtId="0" fontId="16" fillId="0" borderId="0" xfId="0" applyFont="1" applyAlignment="1">
      <alignment horizontal="left" wrapText="1"/>
    </xf>
    <xf numFmtId="4" fontId="16" fillId="0" borderId="0" xfId="0" applyNumberFormat="1" applyFont="1" applyAlignment="1">
      <alignment horizontal="center" vertical="center" wrapText="1"/>
    </xf>
    <xf numFmtId="0" fontId="16" fillId="0" borderId="0" xfId="0" applyFont="1"/>
    <xf numFmtId="2" fontId="1" fillId="0" borderId="16" xfId="0" applyNumberFormat="1" applyFont="1" applyFill="1" applyBorder="1" applyAlignment="1">
      <alignment horizontal="center" vertical="top" wrapText="1"/>
    </xf>
    <xf numFmtId="2" fontId="1" fillId="0" borderId="15" xfId="0" applyNumberFormat="1" applyFont="1" applyFill="1" applyBorder="1" applyAlignment="1">
      <alignment horizontal="center" vertical="top" wrapText="1"/>
    </xf>
    <xf numFmtId="2" fontId="1" fillId="0" borderId="17" xfId="0" applyNumberFormat="1" applyFont="1" applyFill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2" fontId="16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8" fillId="0" borderId="0" xfId="0" applyFont="1"/>
    <xf numFmtId="0" fontId="19" fillId="0" borderId="0" xfId="0" applyFont="1"/>
    <xf numFmtId="0" fontId="22" fillId="0" borderId="18" xfId="0" applyFont="1" applyBorder="1" applyAlignment="1">
      <alignment vertical="center" wrapText="1"/>
    </xf>
    <xf numFmtId="49" fontId="0" fillId="0" borderId="0" xfId="0" applyNumberFormat="1"/>
    <xf numFmtId="0" fontId="8" fillId="0" borderId="7" xfId="0" applyFont="1" applyBorder="1" applyAlignment="1">
      <alignment horizontal="center" vertical="top" wrapText="1"/>
    </xf>
    <xf numFmtId="0" fontId="22" fillId="0" borderId="18" xfId="0" applyFont="1" applyBorder="1" applyAlignment="1">
      <alignment horizontal="left" vertical="top" wrapText="1"/>
    </xf>
    <xf numFmtId="49" fontId="1" fillId="0" borderId="21" xfId="0" applyNumberFormat="1" applyFont="1" applyBorder="1" applyAlignment="1">
      <alignment horizontal="center" vertical="top" wrapText="1"/>
    </xf>
    <xf numFmtId="0" fontId="20" fillId="0" borderId="21" xfId="0" applyFont="1" applyBorder="1" applyAlignment="1">
      <alignment horizontal="center" vertical="top" wrapText="1"/>
    </xf>
    <xf numFmtId="4" fontId="27" fillId="0" borderId="22" xfId="0" applyNumberFormat="1" applyFont="1" applyBorder="1" applyAlignment="1">
      <alignment horizontal="justify" vertical="center" wrapText="1"/>
    </xf>
    <xf numFmtId="0" fontId="1" fillId="0" borderId="21" xfId="0" applyFont="1" applyBorder="1" applyAlignment="1">
      <alignment horizontal="center" vertical="top" wrapText="1"/>
    </xf>
    <xf numFmtId="2" fontId="13" fillId="2" borderId="10" xfId="0" applyNumberFormat="1" applyFont="1" applyFill="1" applyBorder="1" applyAlignment="1">
      <alignment horizontal="center" vertical="center"/>
    </xf>
    <xf numFmtId="2" fontId="17" fillId="0" borderId="22" xfId="0" applyNumberFormat="1" applyFont="1" applyFill="1" applyBorder="1" applyAlignment="1">
      <alignment horizontal="center" vertical="center"/>
    </xf>
    <xf numFmtId="2" fontId="13" fillId="2" borderId="18" xfId="0" applyNumberFormat="1" applyFont="1" applyFill="1" applyBorder="1" applyAlignment="1">
      <alignment horizontal="center" vertical="center"/>
    </xf>
    <xf numFmtId="2" fontId="12" fillId="2" borderId="22" xfId="0" applyNumberFormat="1" applyFont="1" applyFill="1" applyBorder="1" applyAlignment="1">
      <alignment horizontal="center" vertical="center"/>
    </xf>
    <xf numFmtId="4" fontId="27" fillId="0" borderId="28" xfId="0" applyNumberFormat="1" applyFont="1" applyBorder="1" applyAlignment="1">
      <alignment horizontal="justify" vertical="center" wrapText="1"/>
    </xf>
    <xf numFmtId="0" fontId="0" fillId="0" borderId="0" xfId="0" applyBorder="1"/>
    <xf numFmtId="0" fontId="13" fillId="2" borderId="19" xfId="0" applyFont="1" applyFill="1" applyBorder="1" applyAlignment="1">
      <alignment horizontal="center" vertical="center"/>
    </xf>
    <xf numFmtId="164" fontId="14" fillId="2" borderId="22" xfId="0" applyNumberFormat="1" applyFont="1" applyFill="1" applyBorder="1" applyAlignment="1">
      <alignment horizontal="center" vertical="center" wrapText="1"/>
    </xf>
    <xf numFmtId="2" fontId="1" fillId="0" borderId="31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top" wrapText="1"/>
    </xf>
    <xf numFmtId="0" fontId="8" fillId="0" borderId="33" xfId="0" applyFont="1" applyBorder="1" applyAlignment="1">
      <alignment horizontal="center" vertical="top" wrapText="1"/>
    </xf>
    <xf numFmtId="0" fontId="8" fillId="0" borderId="20" xfId="0" applyFont="1" applyBorder="1" applyAlignment="1">
      <alignment horizontal="center" vertical="top" wrapText="1"/>
    </xf>
    <xf numFmtId="0" fontId="13" fillId="2" borderId="10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22" fillId="0" borderId="34" xfId="0" applyFont="1" applyBorder="1" applyAlignment="1">
      <alignment horizontal="center" vertical="top" wrapText="1"/>
    </xf>
    <xf numFmtId="4" fontId="27" fillId="0" borderId="22" xfId="0" applyNumberFormat="1" applyFont="1" applyFill="1" applyBorder="1" applyAlignment="1">
      <alignment horizontal="justify" vertical="center" wrapText="1"/>
    </xf>
    <xf numFmtId="49" fontId="29" fillId="0" borderId="0" xfId="0" applyNumberFormat="1" applyFont="1"/>
    <xf numFmtId="0" fontId="11" fillId="0" borderId="0" xfId="0" applyFont="1"/>
    <xf numFmtId="2" fontId="30" fillId="0" borderId="0" xfId="0" applyNumberFormat="1" applyFont="1"/>
    <xf numFmtId="2" fontId="30" fillId="0" borderId="0" xfId="0" applyNumberFormat="1" applyFont="1" applyAlignment="1">
      <alignment horizontal="left" vertical="top"/>
    </xf>
    <xf numFmtId="2" fontId="29" fillId="0" borderId="0" xfId="0" applyNumberFormat="1" applyFont="1" applyAlignment="1">
      <alignment horizontal="center" vertical="center"/>
    </xf>
    <xf numFmtId="0" fontId="29" fillId="0" borderId="0" xfId="0" applyFont="1"/>
    <xf numFmtId="4" fontId="27" fillId="0" borderId="23" xfId="0" applyNumberFormat="1" applyFont="1" applyBorder="1" applyAlignment="1">
      <alignment horizontal="center" vertical="center" wrapText="1"/>
    </xf>
    <xf numFmtId="4" fontId="27" fillId="0" borderId="22" xfId="0" applyNumberFormat="1" applyFont="1" applyBorder="1" applyAlignment="1">
      <alignment horizontal="center" vertical="center" wrapText="1"/>
    </xf>
    <xf numFmtId="4" fontId="27" fillId="0" borderId="22" xfId="0" applyNumberFormat="1" applyFont="1" applyFill="1" applyBorder="1" applyAlignment="1">
      <alignment horizontal="center" vertical="top" wrapText="1"/>
    </xf>
    <xf numFmtId="2" fontId="1" fillId="0" borderId="13" xfId="0" applyNumberFormat="1" applyFont="1" applyFill="1" applyBorder="1" applyAlignment="1">
      <alignment horizontal="center" vertical="center" wrapText="1"/>
    </xf>
    <xf numFmtId="2" fontId="1" fillId="0" borderId="13" xfId="0" applyNumberFormat="1" applyFont="1" applyFill="1" applyBorder="1" applyAlignment="1">
      <alignment horizontal="center" vertical="top" wrapText="1"/>
    </xf>
    <xf numFmtId="2" fontId="1" fillId="0" borderId="20" xfId="0" applyNumberFormat="1" applyFont="1" applyBorder="1" applyAlignment="1">
      <alignment horizontal="center" vertical="center" wrapText="1"/>
    </xf>
    <xf numFmtId="4" fontId="22" fillId="0" borderId="22" xfId="0" applyNumberFormat="1" applyFont="1" applyFill="1" applyBorder="1" applyAlignment="1">
      <alignment horizontal="justify" vertical="center" wrapText="1"/>
    </xf>
    <xf numFmtId="4" fontId="31" fillId="0" borderId="0" xfId="0" applyNumberFormat="1" applyFont="1" applyFill="1" applyAlignment="1">
      <alignment horizontal="center" vertical="center"/>
    </xf>
    <xf numFmtId="0" fontId="11" fillId="2" borderId="4" xfId="0" applyFont="1" applyFill="1" applyBorder="1" applyAlignment="1">
      <alignment horizontal="left" vertical="top" wrapText="1"/>
    </xf>
    <xf numFmtId="0" fontId="11" fillId="2" borderId="24" xfId="0" applyFont="1" applyFill="1" applyBorder="1" applyAlignment="1">
      <alignment horizontal="left" vertical="top" wrapText="1"/>
    </xf>
    <xf numFmtId="0" fontId="15" fillId="3" borderId="29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15" fillId="3" borderId="23" xfId="0" applyFont="1" applyFill="1" applyBorder="1" applyAlignment="1">
      <alignment horizontal="center" vertical="center"/>
    </xf>
    <xf numFmtId="0" fontId="28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49" fontId="8" fillId="0" borderId="26" xfId="0" applyNumberFormat="1" applyFont="1" applyBorder="1" applyAlignment="1">
      <alignment horizontal="center" vertical="center" wrapText="1"/>
    </xf>
    <xf numFmtId="49" fontId="8" fillId="0" borderId="9" xfId="0" applyNumberFormat="1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4" fontId="1" fillId="0" borderId="26" xfId="0" applyNumberFormat="1" applyFont="1" applyBorder="1" applyAlignment="1">
      <alignment horizontal="center" vertical="center" wrapText="1"/>
    </xf>
    <xf numFmtId="4" fontId="8" fillId="0" borderId="9" xfId="0" applyNumberFormat="1" applyFont="1" applyBorder="1" applyAlignment="1">
      <alignment horizontal="center" vertical="center" wrapText="1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30" xfId="0" applyNumberFormat="1" applyFont="1" applyBorder="1" applyAlignment="1">
      <alignment horizontal="center" vertical="center" wrapText="1"/>
    </xf>
    <xf numFmtId="2" fontId="1" fillId="0" borderId="27" xfId="0" applyNumberFormat="1" applyFont="1" applyFill="1" applyBorder="1" applyAlignment="1">
      <alignment horizontal="center" vertical="top" wrapText="1"/>
    </xf>
    <xf numFmtId="2" fontId="1" fillId="0" borderId="26" xfId="0" applyNumberFormat="1" applyFont="1" applyFill="1" applyBorder="1" applyAlignment="1">
      <alignment horizontal="center" vertical="top" wrapText="1"/>
    </xf>
    <xf numFmtId="2" fontId="1" fillId="0" borderId="30" xfId="0" applyNumberFormat="1" applyFont="1" applyFill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32" xfId="0" applyFont="1" applyBorder="1" applyAlignment="1">
      <alignment horizontal="center" vertical="top" wrapText="1"/>
    </xf>
    <xf numFmtId="4" fontId="27" fillId="0" borderId="22" xfId="0" applyNumberFormat="1" applyFont="1" applyFill="1" applyBorder="1" applyAlignment="1">
      <alignment horizontal="center" vertical="center" wrapText="1"/>
    </xf>
  </cellXfs>
  <cellStyles count="12">
    <cellStyle name="Excel.Chart" xfId="11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" xfId="1"/>
    <cellStyle name="Обычный" xfId="0" builtinId="0"/>
    <cellStyle name="Обычный 2" xfId="2"/>
    <cellStyle name="Обычный 2 2" xfId="3"/>
    <cellStyle name="Обычный 2 3" xfId="8"/>
    <cellStyle name="Обычный 3" xfId="4"/>
    <cellStyle name="Обычный 3 2" xfId="7"/>
    <cellStyle name="Обычный 4" xfId="5"/>
    <cellStyle name="Обычный 4 2" xfId="9"/>
    <cellStyle name="Обычный 5" xfId="10"/>
    <cellStyle name="Обычный 6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4</xdr:row>
      <xdr:rowOff>952500</xdr:rowOff>
    </xdr:from>
    <xdr:to>
      <xdr:col>12</xdr:col>
      <xdr:colOff>0</xdr:colOff>
      <xdr:row>4</xdr:row>
      <xdr:rowOff>1304925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48750" y="2781300"/>
          <a:ext cx="9906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4</xdr:row>
      <xdr:rowOff>923925</xdr:rowOff>
    </xdr:from>
    <xdr:to>
      <xdr:col>10</xdr:col>
      <xdr:colOff>1019175</xdr:colOff>
      <xdr:row>4</xdr:row>
      <xdr:rowOff>1362075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10525" y="275272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4"/>
  <sheetViews>
    <sheetView tabSelected="1" zoomScale="90" zoomScaleNormal="90" zoomScaleSheetLayoutView="70" workbookViewId="0">
      <selection activeCell="F16" sqref="F16"/>
    </sheetView>
  </sheetViews>
  <sheetFormatPr defaultRowHeight="15.75" x14ac:dyDescent="0.25"/>
  <cols>
    <col min="1" max="1" width="8.140625" style="27" customWidth="1"/>
    <col min="2" max="2" width="78.42578125" style="25" customWidth="1"/>
    <col min="3" max="3" width="6.85546875" customWidth="1"/>
    <col min="4" max="4" width="14.5703125" style="6" customWidth="1"/>
    <col min="5" max="5" width="14.42578125" style="23" customWidth="1"/>
    <col min="6" max="6" width="13.85546875" style="23" customWidth="1"/>
    <col min="7" max="8" width="14.42578125" style="23" customWidth="1"/>
    <col min="9" max="9" width="16.5703125" customWidth="1"/>
    <col min="10" max="10" width="22.28515625" customWidth="1"/>
    <col min="11" max="11" width="15.5703125" customWidth="1"/>
    <col min="12" max="12" width="15.140625" customWidth="1"/>
    <col min="13" max="13" width="19.140625" customWidth="1"/>
    <col min="14" max="14" width="19" customWidth="1"/>
    <col min="15" max="15" width="19.28515625" customWidth="1"/>
    <col min="16" max="16" width="19.7109375" customWidth="1"/>
  </cols>
  <sheetData>
    <row r="1" spans="1:58" ht="75.75" customHeight="1" thickBot="1" x14ac:dyDescent="0.4">
      <c r="A1" s="69" t="s">
        <v>18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58" ht="24" customHeight="1" thickBot="1" x14ac:dyDescent="0.3">
      <c r="A2" s="66" t="s">
        <v>22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8"/>
    </row>
    <row r="3" spans="1:58" ht="38.25" customHeight="1" thickBot="1" x14ac:dyDescent="0.3">
      <c r="A3" s="71" t="s">
        <v>0</v>
      </c>
      <c r="B3" s="73" t="s">
        <v>1</v>
      </c>
      <c r="C3" s="75" t="s">
        <v>2</v>
      </c>
      <c r="D3" s="77" t="s">
        <v>17</v>
      </c>
      <c r="E3" s="79"/>
      <c r="F3" s="80"/>
      <c r="G3" s="42"/>
      <c r="H3" s="42"/>
      <c r="I3" s="81" t="s">
        <v>3</v>
      </c>
      <c r="J3" s="81"/>
      <c r="K3" s="82"/>
      <c r="L3" s="83"/>
      <c r="M3" s="84" t="s">
        <v>4</v>
      </c>
      <c r="N3" s="85"/>
      <c r="O3" s="85"/>
      <c r="P3" s="86"/>
    </row>
    <row r="4" spans="1:58" ht="38.25" customHeight="1" x14ac:dyDescent="0.25">
      <c r="A4" s="72"/>
      <c r="B4" s="74"/>
      <c r="C4" s="76"/>
      <c r="D4" s="78"/>
      <c r="E4" s="59" t="s">
        <v>29</v>
      </c>
      <c r="F4" s="59" t="s">
        <v>30</v>
      </c>
      <c r="G4" s="59" t="s">
        <v>31</v>
      </c>
      <c r="H4" s="61"/>
      <c r="I4" s="60"/>
      <c r="J4" s="16"/>
      <c r="K4" s="17"/>
      <c r="L4" s="18"/>
      <c r="M4" s="19"/>
      <c r="N4" s="20"/>
      <c r="O4" s="20"/>
      <c r="P4" s="43"/>
    </row>
    <row r="5" spans="1:58" ht="131.25" customHeight="1" thickBot="1" x14ac:dyDescent="0.3">
      <c r="A5" s="72"/>
      <c r="B5" s="74"/>
      <c r="C5" s="76"/>
      <c r="D5" s="78"/>
      <c r="E5" s="21" t="s">
        <v>12</v>
      </c>
      <c r="F5" s="21" t="s">
        <v>12</v>
      </c>
      <c r="G5" s="21" t="s">
        <v>12</v>
      </c>
      <c r="H5" s="21" t="s">
        <v>13</v>
      </c>
      <c r="I5" s="1" t="s">
        <v>14</v>
      </c>
      <c r="J5" s="1" t="s">
        <v>15</v>
      </c>
      <c r="K5" s="2" t="s">
        <v>5</v>
      </c>
      <c r="L5" s="3" t="s">
        <v>6</v>
      </c>
      <c r="M5" s="4" t="s">
        <v>7</v>
      </c>
      <c r="N5" s="5" t="s">
        <v>8</v>
      </c>
      <c r="O5" s="5" t="s">
        <v>9</v>
      </c>
      <c r="P5" s="45" t="s">
        <v>10</v>
      </c>
    </row>
    <row r="6" spans="1:58" ht="14.25" customHeight="1" thickBot="1" x14ac:dyDescent="0.3">
      <c r="A6" s="30">
        <v>1</v>
      </c>
      <c r="B6" s="31">
        <v>2</v>
      </c>
      <c r="C6" s="33">
        <v>3</v>
      </c>
      <c r="D6" s="33">
        <v>4</v>
      </c>
      <c r="E6" s="7">
        <v>5</v>
      </c>
      <c r="F6" s="7">
        <v>6</v>
      </c>
      <c r="G6" s="7">
        <v>7</v>
      </c>
      <c r="H6" s="7">
        <v>8</v>
      </c>
      <c r="I6" s="7">
        <v>9</v>
      </c>
      <c r="J6" s="7">
        <v>10</v>
      </c>
      <c r="K6" s="8">
        <v>11</v>
      </c>
      <c r="L6" s="9">
        <v>12</v>
      </c>
      <c r="M6" s="10">
        <v>13</v>
      </c>
      <c r="N6" s="11">
        <v>14</v>
      </c>
      <c r="O6" s="28">
        <v>15</v>
      </c>
      <c r="P6" s="44">
        <v>16</v>
      </c>
    </row>
    <row r="7" spans="1:58" ht="15.75" customHeight="1" thickBot="1" x14ac:dyDescent="0.3">
      <c r="A7" s="48">
        <v>1</v>
      </c>
      <c r="B7" s="62" t="s">
        <v>24</v>
      </c>
      <c r="C7" s="56" t="s">
        <v>19</v>
      </c>
      <c r="D7" s="57">
        <v>1</v>
      </c>
      <c r="E7" s="57">
        <v>6153.22</v>
      </c>
      <c r="F7" s="87">
        <v>6571.4</v>
      </c>
      <c r="G7" s="58">
        <v>6865.1</v>
      </c>
      <c r="H7" s="32">
        <f t="shared" ref="H7" si="0">(E7+F7+G7)/3</f>
        <v>6529.9066666666668</v>
      </c>
      <c r="I7" s="32">
        <f t="shared" ref="I7" si="1">H7</f>
        <v>6529.9066666666668</v>
      </c>
      <c r="J7" s="32">
        <f t="shared" ref="J7" si="2">I7*D7</f>
        <v>6529.9066666666668</v>
      </c>
      <c r="K7" s="32">
        <f t="shared" ref="K7" si="3">SQRT(((SUM((POWER(E7-I7,2)),(POWER(F7-I7,2)),(POWER(G7-I7,2))))/(3-1)))</f>
        <v>357.74929228907405</v>
      </c>
      <c r="L7" s="32">
        <f t="shared" ref="L7" si="4">K7/I7*100</f>
        <v>5.4786279582721047</v>
      </c>
      <c r="M7" s="38">
        <f t="shared" ref="M7" si="5">J7</f>
        <v>6529.9066666666668</v>
      </c>
      <c r="N7" s="32">
        <f t="shared" ref="N7" si="6">M7/D7</f>
        <v>6529.9066666666668</v>
      </c>
      <c r="O7" s="49">
        <f t="shared" ref="O7" si="7">ROUNDDOWN(N7,2)</f>
        <v>6529.9</v>
      </c>
      <c r="P7" s="49">
        <f t="shared" ref="P7" si="8">O7*D7</f>
        <v>6529.9</v>
      </c>
    </row>
    <row r="8" spans="1:58" ht="16.5" customHeight="1" thickBot="1" x14ac:dyDescent="0.3">
      <c r="A8" s="48">
        <v>2</v>
      </c>
      <c r="B8" s="62" t="s">
        <v>25</v>
      </c>
      <c r="C8" s="56" t="s">
        <v>23</v>
      </c>
      <c r="D8" s="57">
        <v>1</v>
      </c>
      <c r="E8" s="57">
        <v>6471.49</v>
      </c>
      <c r="F8" s="87">
        <v>6911.3</v>
      </c>
      <c r="G8" s="58">
        <v>7225.45</v>
      </c>
      <c r="H8" s="32">
        <f t="shared" ref="H8:H9" si="9">(E8+F8+G8)/3</f>
        <v>6869.4133333333339</v>
      </c>
      <c r="I8" s="32">
        <f t="shared" ref="I8:I9" si="10">H8</f>
        <v>6869.4133333333339</v>
      </c>
      <c r="J8" s="32">
        <f t="shared" ref="J8:J9" si="11">I8*D8</f>
        <v>6869.4133333333339</v>
      </c>
      <c r="K8" s="32">
        <f t="shared" ref="K8:K9" si="12">SQRT(((SUM((POWER(E8-I8,2)),(POWER(F8-I8,2)),(POWER(G8-I8,2))))/(3-1)))</f>
        <v>378.72125637905953</v>
      </c>
      <c r="L8" s="32">
        <f t="shared" ref="L8:L9" si="13">K8/I8*100</f>
        <v>5.513152841471074</v>
      </c>
      <c r="M8" s="38">
        <f t="shared" ref="M8:M9" si="14">J8</f>
        <v>6869.4133333333339</v>
      </c>
      <c r="N8" s="32">
        <f t="shared" ref="N8:N9" si="15">M8/D8</f>
        <v>6869.4133333333339</v>
      </c>
      <c r="O8" s="49">
        <f t="shared" ref="O8:O9" si="16">ROUNDDOWN(N8,2)</f>
        <v>6869.41</v>
      </c>
      <c r="P8" s="49">
        <f t="shared" ref="P8:P9" si="17">O8*D8</f>
        <v>6869.41</v>
      </c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</row>
    <row r="9" spans="1:58" thickBot="1" x14ac:dyDescent="0.3">
      <c r="A9" s="48">
        <v>3</v>
      </c>
      <c r="B9" s="62" t="s">
        <v>26</v>
      </c>
      <c r="C9" s="56" t="s">
        <v>19</v>
      </c>
      <c r="D9" s="57">
        <v>10</v>
      </c>
      <c r="E9" s="57">
        <v>222.79</v>
      </c>
      <c r="F9" s="87">
        <v>237.93</v>
      </c>
      <c r="G9" s="58">
        <v>248.75</v>
      </c>
      <c r="H9" s="32">
        <f t="shared" si="9"/>
        <v>236.49</v>
      </c>
      <c r="I9" s="32">
        <f t="shared" si="10"/>
        <v>236.49</v>
      </c>
      <c r="J9" s="32">
        <f t="shared" si="11"/>
        <v>2364.9</v>
      </c>
      <c r="K9" s="32">
        <f t="shared" si="12"/>
        <v>13.03976993662082</v>
      </c>
      <c r="L9" s="32">
        <f t="shared" si="13"/>
        <v>5.513877938441718</v>
      </c>
      <c r="M9" s="38">
        <f t="shared" si="14"/>
        <v>2364.9</v>
      </c>
      <c r="N9" s="32">
        <f t="shared" si="15"/>
        <v>236.49</v>
      </c>
      <c r="O9" s="49">
        <f t="shared" si="16"/>
        <v>236.49</v>
      </c>
      <c r="P9" s="49">
        <f t="shared" si="17"/>
        <v>2364.9</v>
      </c>
    </row>
    <row r="10" spans="1:58" thickBot="1" x14ac:dyDescent="0.3">
      <c r="A10" s="48">
        <v>4</v>
      </c>
      <c r="B10" s="62" t="s">
        <v>27</v>
      </c>
      <c r="C10" s="56" t="s">
        <v>19</v>
      </c>
      <c r="D10" s="57">
        <v>80</v>
      </c>
      <c r="E10" s="57">
        <v>222.79</v>
      </c>
      <c r="F10" s="87">
        <v>237.93</v>
      </c>
      <c r="G10" s="58">
        <v>248.75</v>
      </c>
      <c r="H10" s="32">
        <f t="shared" ref="H10" si="18">(E10+F10+G10)/3</f>
        <v>236.49</v>
      </c>
      <c r="I10" s="32">
        <f t="shared" ref="I10" si="19">H10</f>
        <v>236.49</v>
      </c>
      <c r="J10" s="32">
        <f t="shared" ref="J10" si="20">I10*D10</f>
        <v>18919.2</v>
      </c>
      <c r="K10" s="32">
        <f t="shared" ref="K10" si="21">SQRT(((SUM((POWER(E10-I10,2)),(POWER(F10-I10,2)),(POWER(G10-I10,2))))/(3-1)))</f>
        <v>13.03976993662082</v>
      </c>
      <c r="L10" s="32">
        <f t="shared" ref="L10" si="22">K10/I10*100</f>
        <v>5.513877938441718</v>
      </c>
      <c r="M10" s="38">
        <f t="shared" ref="M10" si="23">J10</f>
        <v>18919.2</v>
      </c>
      <c r="N10" s="32">
        <f t="shared" ref="N10" si="24">M10/D10</f>
        <v>236.49</v>
      </c>
      <c r="O10" s="49">
        <f t="shared" ref="O10" si="25">ROUNDDOWN(N10,2)</f>
        <v>236.49</v>
      </c>
      <c r="P10" s="49">
        <f t="shared" ref="P10" si="26">O10*D10</f>
        <v>18919.2</v>
      </c>
    </row>
    <row r="11" spans="1:58" thickBot="1" x14ac:dyDescent="0.3">
      <c r="A11" s="48">
        <v>5</v>
      </c>
      <c r="B11" s="62" t="s">
        <v>28</v>
      </c>
      <c r="C11" s="56" t="s">
        <v>23</v>
      </c>
      <c r="D11" s="57">
        <v>10</v>
      </c>
      <c r="E11" s="57">
        <v>222.79</v>
      </c>
      <c r="F11" s="87">
        <v>237.93</v>
      </c>
      <c r="G11" s="58">
        <v>248.75</v>
      </c>
      <c r="H11" s="32">
        <f t="shared" ref="H11" si="27">(E11+F11+G11)/3</f>
        <v>236.49</v>
      </c>
      <c r="I11" s="32">
        <f t="shared" ref="I11" si="28">H11</f>
        <v>236.49</v>
      </c>
      <c r="J11" s="32">
        <f t="shared" ref="J11" si="29">I11*D11</f>
        <v>2364.9</v>
      </c>
      <c r="K11" s="32">
        <f t="shared" ref="K11" si="30">SQRT(((SUM((POWER(E11-I11,2)),(POWER(F11-I11,2)),(POWER(G11-I11,2))))/(3-1)))</f>
        <v>13.03976993662082</v>
      </c>
      <c r="L11" s="32">
        <f t="shared" ref="L11" si="31">K11/I11*100</f>
        <v>5.513877938441718</v>
      </c>
      <c r="M11" s="38">
        <f t="shared" ref="M11" si="32">J11</f>
        <v>2364.9</v>
      </c>
      <c r="N11" s="32">
        <f t="shared" ref="N11" si="33">M11/D11</f>
        <v>236.49</v>
      </c>
      <c r="O11" s="49">
        <f t="shared" ref="O11" si="34">ROUNDDOWN(N11,2)</f>
        <v>236.49</v>
      </c>
      <c r="P11" s="49">
        <f t="shared" ref="P11" si="35">O11*D11</f>
        <v>2364.9</v>
      </c>
    </row>
    <row r="12" spans="1:58" ht="16.5" thickBot="1" x14ac:dyDescent="0.3">
      <c r="A12" s="64" t="s">
        <v>16</v>
      </c>
      <c r="B12" s="65"/>
      <c r="C12" s="29"/>
      <c r="D12" s="26"/>
      <c r="E12" s="35"/>
      <c r="F12" s="37"/>
      <c r="G12" s="36"/>
      <c r="H12" s="34"/>
      <c r="I12" s="12" t="s">
        <v>11</v>
      </c>
      <c r="J12" s="12"/>
      <c r="K12" s="12" t="s">
        <v>11</v>
      </c>
      <c r="L12" s="40" t="s">
        <v>11</v>
      </c>
      <c r="M12" s="47" t="s">
        <v>11</v>
      </c>
      <c r="N12" s="46" t="s">
        <v>11</v>
      </c>
      <c r="O12" s="40" t="s">
        <v>11</v>
      </c>
      <c r="P12" s="41">
        <f>SUM(P7:P11)</f>
        <v>37048.310000000005</v>
      </c>
    </row>
    <row r="13" spans="1:58" x14ac:dyDescent="0.25">
      <c r="B13" s="24"/>
      <c r="C13" s="13"/>
      <c r="D13" s="14"/>
      <c r="E13" s="22"/>
      <c r="F13" s="22"/>
      <c r="G13" s="22"/>
      <c r="H13" s="22"/>
      <c r="I13" s="15"/>
      <c r="J13" s="15"/>
      <c r="K13" s="15"/>
      <c r="L13" s="15"/>
    </row>
    <row r="14" spans="1:58" x14ac:dyDescent="0.25">
      <c r="A14" s="50"/>
      <c r="B14" s="51" t="s">
        <v>20</v>
      </c>
      <c r="C14" s="52"/>
      <c r="D14" s="63">
        <v>34903.71</v>
      </c>
      <c r="E14" s="53" t="s">
        <v>21</v>
      </c>
      <c r="F14" s="54"/>
      <c r="G14" s="54"/>
      <c r="H14" s="54"/>
      <c r="I14" s="55"/>
      <c r="J14" s="55"/>
      <c r="K14" s="55"/>
      <c r="L14" s="55"/>
      <c r="M14" s="55"/>
      <c r="N14" s="55"/>
      <c r="O14" s="55"/>
      <c r="P14" s="55"/>
    </row>
  </sheetData>
  <mergeCells count="10">
    <mergeCell ref="A12:B12"/>
    <mergeCell ref="A2:P2"/>
    <mergeCell ref="A1:P1"/>
    <mergeCell ref="A3:A5"/>
    <mergeCell ref="B3:B5"/>
    <mergeCell ref="C3:C5"/>
    <mergeCell ref="D3:D5"/>
    <mergeCell ref="E3:F3"/>
    <mergeCell ref="I3:L3"/>
    <mergeCell ref="M3:P3"/>
  </mergeCells>
  <phoneticPr fontId="10" type="noConversion"/>
  <printOptions horizontalCentered="1"/>
  <pageMargins left="0.39370078740157483" right="0.39370078740157483" top="0.82677165354330717" bottom="0.74803149606299213" header="0.51181102362204722" footer="0.31496062992125984"/>
  <pageSetup paperSize="9" scale="70" fitToHeight="23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Company>RDKB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Толстопятова Евгения Ивановна</dc:creator>
  <cp:lastModifiedBy>Толстопятова Евгения Ивановна</cp:lastModifiedBy>
  <cp:lastPrinted>2026-04-13T11:57:46Z</cp:lastPrinted>
  <dcterms:created xsi:type="dcterms:W3CDTF">2014-07-03T10:53:02Z</dcterms:created>
  <dcterms:modified xsi:type="dcterms:W3CDTF">2026-05-20T12:53:23Z</dcterms:modified>
</cp:coreProperties>
</file>