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11. АУКЦИОНЫ 2026 год\Поставка оборудования для обеспеч возможности центр отключения ул освещения\"/>
    </mc:Choice>
  </mc:AlternateContent>
  <bookViews>
    <workbookView xWindow="0" yWindow="0" windowWidth="28800" windowHeight="12435"/>
  </bookViews>
  <sheets>
    <sheet name="РАСЧЁТ" sheetId="4" r:id="rId1"/>
    <sheet name="Лист1" sheetId="5" r:id="rId2"/>
  </sheets>
  <calcPr calcId="152511"/>
</workbook>
</file>

<file path=xl/calcChain.xml><?xml version="1.0" encoding="utf-8"?>
<calcChain xmlns="http://schemas.openxmlformats.org/spreadsheetml/2006/main">
  <c r="F22" i="5" l="1"/>
  <c r="F23" i="5"/>
  <c r="F21" i="5"/>
  <c r="E17" i="5"/>
  <c r="F24" i="5" l="1"/>
  <c r="H11" i="4"/>
  <c r="I11" i="4" s="1"/>
  <c r="J11" i="4" s="1"/>
  <c r="K11" i="4"/>
  <c r="L11" i="4" s="1"/>
  <c r="M11" i="4" s="1"/>
  <c r="N11" i="4" s="1"/>
  <c r="H12" i="4"/>
  <c r="I12" i="4" s="1"/>
  <c r="J12" i="4" s="1"/>
  <c r="K12" i="4"/>
  <c r="L12" i="4" s="1"/>
  <c r="M12" i="4" s="1"/>
  <c r="N12" i="4" s="1"/>
  <c r="H13" i="4" l="1"/>
  <c r="I13" i="4" s="1"/>
  <c r="J13" i="4" s="1"/>
  <c r="K13" i="4"/>
  <c r="L13" i="4" s="1"/>
  <c r="M13" i="4" s="1"/>
  <c r="N13" i="4" s="1"/>
  <c r="N14" i="4" s="1"/>
</calcChain>
</file>

<file path=xl/sharedStrings.xml><?xml version="1.0" encoding="utf-8"?>
<sst xmlns="http://schemas.openxmlformats.org/spreadsheetml/2006/main" count="37" uniqueCount="35">
  <si>
    <t>№</t>
  </si>
  <si>
    <t>Ед. изм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</si>
  <si>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</si>
  <si>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</si>
  <si>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</si>
  <si>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</si>
  <si>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</si>
  <si>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</si>
  <si>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</si>
  <si>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</si>
  <si>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</si>
  <si>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</si>
  <si>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</si>
  <si>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УТВЕРЖДАЮ</t>
  </si>
  <si>
    <t>института ГПС МЧС России</t>
  </si>
  <si>
    <t>полковник внутренней службы</t>
  </si>
  <si>
    <t xml:space="preserve">Коммерческое предложение №1           
</t>
  </si>
  <si>
    <t xml:space="preserve">Коммерческое предложение №2             
</t>
  </si>
  <si>
    <t xml:space="preserve">Коммерческое предложение №3           
</t>
  </si>
  <si>
    <t>Наименование предмета контракта</t>
  </si>
  <si>
    <t>В результате проведенного расчета Н(М)Ц контракта составила, руб.:</t>
  </si>
  <si>
    <t xml:space="preserve">Заместитель начальника Уральского  </t>
  </si>
  <si>
    <t>_______________  Д.И. Николаев</t>
  </si>
  <si>
    <t>Обоснование начальной (максимальной) цены контракта</t>
  </si>
  <si>
    <t>подполковник внутренней службы</t>
  </si>
  <si>
    <t>А.Ю. Рыженков</t>
  </si>
  <si>
    <t>Заместитель начальника отдела - начальник отделения контрактной работы</t>
  </si>
  <si>
    <t>"_____"________________2026 г.</t>
  </si>
  <si>
    <t>шт</t>
  </si>
  <si>
    <t xml:space="preserve">Контрольно-пусковой блок </t>
  </si>
  <si>
    <t xml:space="preserve">Преобразователь интерфейсов </t>
  </si>
  <si>
    <t xml:space="preserve">Блок питания </t>
  </si>
  <si>
    <t>Инженер по пожарной безопасности отдела ЭОФиКС</t>
  </si>
  <si>
    <t>А.О. Постовалов</t>
  </si>
  <si>
    <t>С учетом средств субсидии Н(М)ЦК составила - 92104 рубля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</si>
</sst>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5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2" fontId="6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Border="1" applyAlignment="1">
      <alignment vertical="center"/>
    </xf>
    <xf numFmtId="0" fontId="9" fillId="0" borderId="0" xfId="0" applyFont="1"/>
    <xf numFmtId="4" fontId="9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6" fillId="0" borderId="0" xfId="0" applyNumberFormat="1" applyFont="1"/>
    <xf numFmtId="4" fontId="13" fillId="0" borderId="1" xfId="0" applyNumberFormat="1" applyFont="1" applyFill="1" applyBorder="1" applyAlignment="1">
      <alignment horizontal="center" vertical="center" wrapText="1" shrinkToFit="1"/>
    </xf>
    <xf numFmtId="0" fontId="9" fillId="0" borderId="0" xfId="0" applyFont="1" applyAlignment="1"/>
    <xf numFmtId="4" fontId="8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 shrinkToFit="1"/>
    </xf>
    <xf numFmtId="0" fontId="12" fillId="0" borderId="1" xfId="0" applyFont="1" applyBorder="1"/>
    <xf numFmtId="4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5" fillId="0" borderId="4" xfId="0" applyFont="1" applyBorder="1" applyAlignment="1"/>
    <xf numFmtId="0" fontId="5" fillId="0" borderId="2" xfId="0" applyFont="1" applyBorder="1" applyAlignment="1"/>
    <xf numFmtId="0" fontId="9" fillId="0" borderId="0" xfId="0" applyFont="1" applyAlignment="1">
      <alignment horizontal="right"/>
    </xf>
    <xf numFmtId="0" fontId="10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План_ МТО_2008_РЦ_ Вещ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9</xdr:row>
      <xdr:rowOff>952500</xdr:rowOff>
    </xdr:from>
    <xdr:to>
      <xdr:col>8</xdr:col>
      <xdr:colOff>0</xdr:colOff>
      <xdr:row>9</xdr:row>
      <xdr:rowOff>1304925</xdr:rowOff>
    </xdr:to>
    <xdr:pic>
      <xdr:nvPicPr>
        <xdr:cNvPr id="4883" name="Picture 1">
          <a:extLst>
            <a:ext uri="{FF2B5EF4-FFF2-40B4-BE49-F238E27FC236}">
              <a16:creationId xmlns:a16="http://schemas.microsoft.com/office/drawing/2014/main" xmlns="" id="{00000000-0008-0000-0000-00001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9</xdr:row>
      <xdr:rowOff>1238250</xdr:rowOff>
    </xdr:from>
    <xdr:to>
      <xdr:col>8</xdr:col>
      <xdr:colOff>457200</xdr:colOff>
      <xdr:row>9</xdr:row>
      <xdr:rowOff>1466850</xdr:rowOff>
    </xdr:to>
    <xdr:pic>
      <xdr:nvPicPr>
        <xdr:cNvPr id="4884" name="Picture 6">
          <a:extLst>
            <a:ext uri="{FF2B5EF4-FFF2-40B4-BE49-F238E27FC236}">
              <a16:creationId xmlns:a16="http://schemas.microsoft.com/office/drawing/2014/main" xmlns="" id="{00000000-0008-0000-0000-00001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9</xdr:row>
      <xdr:rowOff>952500</xdr:rowOff>
    </xdr:from>
    <xdr:to>
      <xdr:col>8</xdr:col>
      <xdr:colOff>0</xdr:colOff>
      <xdr:row>9</xdr:row>
      <xdr:rowOff>1304925</xdr:rowOff>
    </xdr:to>
    <xdr:pic>
      <xdr:nvPicPr>
        <xdr:cNvPr id="4885" name="Picture 1">
          <a:extLst>
            <a:ext uri="{FF2B5EF4-FFF2-40B4-BE49-F238E27FC236}">
              <a16:creationId xmlns:a16="http://schemas.microsoft.com/office/drawing/2014/main" xmlns="" id="{00000000-0008-0000-0000-00001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9</xdr:row>
      <xdr:rowOff>1238250</xdr:rowOff>
    </xdr:from>
    <xdr:to>
      <xdr:col>8</xdr:col>
      <xdr:colOff>457200</xdr:colOff>
      <xdr:row>9</xdr:row>
      <xdr:rowOff>1466850</xdr:rowOff>
    </xdr:to>
    <xdr:pic>
      <xdr:nvPicPr>
        <xdr:cNvPr id="4886" name="Picture 6">
          <a:extLst>
            <a:ext uri="{FF2B5EF4-FFF2-40B4-BE49-F238E27FC236}">
              <a16:creationId xmlns:a16="http://schemas.microsoft.com/office/drawing/2014/main" xmlns="" id="{00000000-0008-0000-0000-00001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9</xdr:row>
      <xdr:rowOff>952500</xdr:rowOff>
    </xdr:from>
    <xdr:to>
      <xdr:col>10</xdr:col>
      <xdr:colOff>0</xdr:colOff>
      <xdr:row>9</xdr:row>
      <xdr:rowOff>1304925</xdr:rowOff>
    </xdr:to>
    <xdr:pic>
      <xdr:nvPicPr>
        <xdr:cNvPr id="4887" name="Picture 1">
          <a:extLst>
            <a:ext uri="{FF2B5EF4-FFF2-40B4-BE49-F238E27FC236}">
              <a16:creationId xmlns:a16="http://schemas.microsoft.com/office/drawing/2014/main" xmlns="" id="{00000000-0008-0000-0000-00001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9</xdr:row>
      <xdr:rowOff>923925</xdr:rowOff>
    </xdr:from>
    <xdr:to>
      <xdr:col>8</xdr:col>
      <xdr:colOff>1019175</xdr:colOff>
      <xdr:row>9</xdr:row>
      <xdr:rowOff>1362075</xdr:rowOff>
    </xdr:to>
    <xdr:pic>
      <xdr:nvPicPr>
        <xdr:cNvPr id="4888" name="Picture 2">
          <a:extLst>
            <a:ext uri="{FF2B5EF4-FFF2-40B4-BE49-F238E27FC236}">
              <a16:creationId xmlns:a16="http://schemas.microsoft.com/office/drawing/2014/main" xmlns="" id="{00000000-0008-0000-0000-00001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9</xdr:row>
      <xdr:rowOff>1600200</xdr:rowOff>
    </xdr:from>
    <xdr:to>
      <xdr:col>10</xdr:col>
      <xdr:colOff>1504950</xdr:colOff>
      <xdr:row>9</xdr:row>
      <xdr:rowOff>1962150</xdr:rowOff>
    </xdr:to>
    <xdr:pic>
      <xdr:nvPicPr>
        <xdr:cNvPr id="4889" name="Picture 5">
          <a:extLst>
            <a:ext uri="{FF2B5EF4-FFF2-40B4-BE49-F238E27FC236}">
              <a16:creationId xmlns:a16="http://schemas.microsoft.com/office/drawing/2014/main" xmlns="" id="{00000000-0008-0000-0000-00001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91650" y="32004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9</xdr:row>
      <xdr:rowOff>1238250</xdr:rowOff>
    </xdr:from>
    <xdr:to>
      <xdr:col>10</xdr:col>
      <xdr:colOff>457200</xdr:colOff>
      <xdr:row>9</xdr:row>
      <xdr:rowOff>1466850</xdr:rowOff>
    </xdr:to>
    <xdr:pic>
      <xdr:nvPicPr>
        <xdr:cNvPr id="4890" name="Picture 6">
          <a:extLst>
            <a:ext uri="{FF2B5EF4-FFF2-40B4-BE49-F238E27FC236}">
              <a16:creationId xmlns:a16="http://schemas.microsoft.com/office/drawing/2014/main" xmlns="" id="{00000000-0008-0000-0000-00001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abSelected="1" topLeftCell="A8" zoomScale="115" zoomScaleNormal="115" workbookViewId="0">
      <selection activeCell="J10" sqref="J10"/>
    </sheetView>
  </sheetViews>
  <sheetFormatPr defaultRowHeight="12.75" x14ac:dyDescent="0.2"/>
  <cols>
    <col min="1" max="1" width="6.7109375" style="2" customWidth="1"/>
    <col min="2" max="2" width="28" style="2" customWidth="1"/>
    <col min="3" max="3" width="7.140625" style="2" customWidth="1"/>
    <col min="4" max="4" width="9.140625" style="2" customWidth="1"/>
    <col min="5" max="6" width="14.7109375" style="2" customWidth="1"/>
    <col min="7" max="7" width="14.5703125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8" style="2" customWidth="1"/>
    <col min="12" max="12" width="13.5703125" style="2" customWidth="1"/>
    <col min="13" max="13" width="11.5703125" style="2" customWidth="1"/>
    <col min="14" max="14" width="17.28515625" style="2" customWidth="1"/>
    <col min="15" max="17" width="9.140625" style="2"/>
    <col min="18" max="18" width="12.140625" style="2" customWidth="1"/>
    <col min="19" max="16384" width="9.140625" style="2"/>
  </cols>
  <sheetData>
    <row r="1" spans="1:29" ht="15.75" x14ac:dyDescent="0.25">
      <c r="L1" s="24" t="s">
        <v>13</v>
      </c>
      <c r="M1" s="24"/>
      <c r="N1" s="24"/>
    </row>
    <row r="2" spans="1:29" ht="15.75" x14ac:dyDescent="0.25">
      <c r="K2" s="15"/>
      <c r="L2" s="23" t="s">
        <v>21</v>
      </c>
      <c r="M2" s="23"/>
      <c r="N2" s="23"/>
    </row>
    <row r="3" spans="1:29" ht="15.75" x14ac:dyDescent="0.25">
      <c r="L3" s="24" t="s">
        <v>14</v>
      </c>
      <c r="M3" s="24"/>
      <c r="N3" s="24"/>
    </row>
    <row r="4" spans="1:29" ht="15.75" x14ac:dyDescent="0.25">
      <c r="L4" s="24" t="s">
        <v>15</v>
      </c>
      <c r="M4" s="24"/>
      <c r="N4" s="24"/>
    </row>
    <row r="5" spans="1:29" ht="27.75" customHeight="1" x14ac:dyDescent="0.25">
      <c r="L5" s="24" t="s">
        <v>22</v>
      </c>
      <c r="M5" s="24"/>
      <c r="N5" s="24"/>
    </row>
    <row r="6" spans="1:29" ht="27.75" customHeight="1" x14ac:dyDescent="0.25">
      <c r="L6" s="24" t="s">
        <v>27</v>
      </c>
      <c r="M6" s="24"/>
      <c r="N6" s="24"/>
    </row>
    <row r="7" spans="1:29" ht="48" customHeight="1" x14ac:dyDescent="0.2">
      <c r="A7" s="34" t="s">
        <v>23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8"/>
      <c r="P7" s="8"/>
      <c r="Q7" s="8"/>
      <c r="R7" s="8"/>
      <c r="S7" s="8"/>
      <c r="T7" s="8"/>
      <c r="U7" s="8"/>
      <c r="V7" s="8"/>
      <c r="W7" s="9"/>
      <c r="X7" s="9"/>
      <c r="Y7" s="9"/>
      <c r="Z7" s="9"/>
      <c r="AA7" s="9"/>
      <c r="AB7" s="9"/>
      <c r="AC7" s="9"/>
    </row>
    <row r="8" spans="1:29" ht="39" customHeight="1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39" customHeight="1" x14ac:dyDescent="0.2">
      <c r="A9" s="39" t="s">
        <v>0</v>
      </c>
      <c r="B9" s="40" t="s">
        <v>19</v>
      </c>
      <c r="C9" s="40" t="s">
        <v>1</v>
      </c>
      <c r="D9" s="40" t="s">
        <v>2</v>
      </c>
      <c r="E9" s="37" t="s">
        <v>11</v>
      </c>
      <c r="F9" s="37"/>
      <c r="G9" s="37"/>
      <c r="H9" s="38" t="s">
        <v>10</v>
      </c>
      <c r="I9" s="38"/>
      <c r="J9" s="38"/>
      <c r="K9" s="30" t="s">
        <v>6</v>
      </c>
      <c r="L9" s="31"/>
      <c r="M9" s="31"/>
      <c r="N9" s="32"/>
    </row>
    <row r="10" spans="1:29" ht="159" customHeight="1" x14ac:dyDescent="0.2">
      <c r="A10" s="39"/>
      <c r="B10" s="40"/>
      <c r="C10" s="40"/>
      <c r="D10" s="40"/>
      <c r="E10" s="6" t="s">
        <v>16</v>
      </c>
      <c r="F10" s="6" t="s">
        <v>17</v>
      </c>
      <c r="G10" s="6" t="s">
        <v>18</v>
      </c>
      <c r="H10" s="3" t="s">
        <v>5</v>
      </c>
      <c r="I10" s="3" t="s">
        <v>3</v>
      </c>
      <c r="J10" s="4" t="s">
        <v>4</v>
      </c>
      <c r="K10" s="1" t="s">
        <v>12</v>
      </c>
      <c r="L10" s="6" t="s">
        <v>7</v>
      </c>
      <c r="M10" s="6" t="s">
        <v>8</v>
      </c>
      <c r="N10" s="6" t="s">
        <v>9</v>
      </c>
    </row>
    <row r="11" spans="1:29" ht="15.75" x14ac:dyDescent="0.25">
      <c r="A11" s="25">
        <v>1</v>
      </c>
      <c r="B11" s="27" t="s">
        <v>29</v>
      </c>
      <c r="C11" s="7" t="s">
        <v>28</v>
      </c>
      <c r="D11" s="22">
        <v>9</v>
      </c>
      <c r="E11" s="17">
        <v>5105.34</v>
      </c>
      <c r="F11" s="17">
        <v>5120</v>
      </c>
      <c r="G11" s="17">
        <v>5300</v>
      </c>
      <c r="H11" s="14">
        <f t="shared" ref="H11:H12" si="0">AVERAGE(E11:G11)</f>
        <v>5175.1133333333337</v>
      </c>
      <c r="I11" s="12">
        <f t="shared" ref="I11:I12" si="1">SQRT(((SUM((POWER(E11-H11,2)),(POWER(F11-H11,2)),(POWER(G11-H11,2)))/(COLUMNS(E11:G11)-1))))</f>
        <v>108.40312972111703</v>
      </c>
      <c r="J11" s="12">
        <f t="shared" ref="J11:J12" si="2">I11/H11*100</f>
        <v>2.094700593760594</v>
      </c>
      <c r="K11" s="13">
        <f t="shared" ref="K11:K12" si="3">((D11/3)*(SUM(E11:G11)))</f>
        <v>46576.020000000004</v>
      </c>
      <c r="L11" s="13">
        <f t="shared" ref="L11:L12" si="4">K11/D11</f>
        <v>5175.1133333333337</v>
      </c>
      <c r="M11" s="19">
        <f t="shared" ref="M11:M12" si="5">ROUND(L11,2)</f>
        <v>5175.1099999999997</v>
      </c>
      <c r="N11" s="14">
        <f t="shared" ref="N11:N12" si="6">M11*D11</f>
        <v>46575.99</v>
      </c>
    </row>
    <row r="12" spans="1:29" ht="30" x14ac:dyDescent="0.2">
      <c r="A12" s="25">
        <v>2</v>
      </c>
      <c r="B12" s="26" t="s">
        <v>30</v>
      </c>
      <c r="C12" s="7" t="s">
        <v>28</v>
      </c>
      <c r="D12" s="22">
        <v>5</v>
      </c>
      <c r="E12" s="17">
        <v>3939.63</v>
      </c>
      <c r="F12" s="17">
        <v>3890</v>
      </c>
      <c r="G12" s="17">
        <v>4300</v>
      </c>
      <c r="H12" s="14">
        <f t="shared" si="0"/>
        <v>4043.2100000000005</v>
      </c>
      <c r="I12" s="12">
        <f t="shared" si="1"/>
        <v>223.7668704254497</v>
      </c>
      <c r="J12" s="12">
        <f t="shared" si="2"/>
        <v>5.5343865499306162</v>
      </c>
      <c r="K12" s="13">
        <f t="shared" si="3"/>
        <v>20216.050000000003</v>
      </c>
      <c r="L12" s="13">
        <f t="shared" si="4"/>
        <v>4043.2100000000005</v>
      </c>
      <c r="M12" s="19">
        <f t="shared" si="5"/>
        <v>4043.21</v>
      </c>
      <c r="N12" s="14">
        <f t="shared" si="6"/>
        <v>20216.05</v>
      </c>
    </row>
    <row r="13" spans="1:29" ht="15.75" x14ac:dyDescent="0.2">
      <c r="A13" s="25">
        <v>3</v>
      </c>
      <c r="B13" s="26" t="s">
        <v>31</v>
      </c>
      <c r="C13" s="7" t="s">
        <v>28</v>
      </c>
      <c r="D13" s="21">
        <v>9</v>
      </c>
      <c r="E13" s="17">
        <v>3060</v>
      </c>
      <c r="F13" s="17">
        <v>3110</v>
      </c>
      <c r="G13" s="17">
        <v>3200</v>
      </c>
      <c r="H13" s="14">
        <f t="shared" ref="H13" si="7">AVERAGE(E13:G13)</f>
        <v>3123.3333333333335</v>
      </c>
      <c r="I13" s="12">
        <f t="shared" ref="I13" si="8">SQRT(((SUM((POWER(E13-H13,2)),(POWER(F13-H13,2)),(POWER(G13-H13,2)))/(COLUMNS(E13:G13)-1))))</f>
        <v>70.945988845975876</v>
      </c>
      <c r="J13" s="12">
        <f t="shared" ref="J13" si="9">I13/H13*100</f>
        <v>2.2714831007249479</v>
      </c>
      <c r="K13" s="13">
        <f t="shared" ref="K13" si="10">((D13/3)*(SUM(E13:G13)))</f>
        <v>28110</v>
      </c>
      <c r="L13" s="13">
        <f t="shared" ref="L13" si="11">K13/D13</f>
        <v>3123.3333333333335</v>
      </c>
      <c r="M13" s="19">
        <f t="shared" ref="M13" si="12">ROUND(L13,2)</f>
        <v>3123.33</v>
      </c>
      <c r="N13" s="14">
        <f t="shared" ref="N13" si="13">M13*D13</f>
        <v>28109.97</v>
      </c>
    </row>
    <row r="14" spans="1:29" ht="21" customHeight="1" x14ac:dyDescent="0.25">
      <c r="A14" s="36" t="s">
        <v>20</v>
      </c>
      <c r="B14" s="36"/>
      <c r="C14" s="36"/>
      <c r="D14" s="36"/>
      <c r="E14" s="36"/>
      <c r="F14" s="36"/>
      <c r="G14" s="36"/>
      <c r="H14" s="10"/>
      <c r="I14" s="10"/>
      <c r="J14" s="10"/>
      <c r="K14" s="5"/>
      <c r="L14" s="11"/>
      <c r="M14" s="11"/>
      <c r="N14" s="16">
        <f>SUM(N11:N13)</f>
        <v>94902.01</v>
      </c>
    </row>
    <row r="15" spans="1:29" ht="21" customHeight="1" x14ac:dyDescent="0.2">
      <c r="A15" s="36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7" spans="1:14" ht="15.75" x14ac:dyDescent="0.25">
      <c r="A17" s="20" t="s">
        <v>32</v>
      </c>
      <c r="B17" s="18"/>
      <c r="C17" s="18"/>
      <c r="D17" s="18"/>
      <c r="E17" s="11"/>
      <c r="F17" s="11"/>
      <c r="G17" s="11"/>
      <c r="H17" s="11"/>
      <c r="I17" s="11"/>
      <c r="J17" s="11"/>
      <c r="K17" s="11"/>
      <c r="L17" s="33" t="s">
        <v>33</v>
      </c>
      <c r="M17" s="33"/>
      <c r="N17" s="33"/>
    </row>
    <row r="20" spans="1:14" ht="15.75" x14ac:dyDescent="0.25">
      <c r="A20" s="11" t="s">
        <v>26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15.75" x14ac:dyDescent="0.25">
      <c r="A21" s="11" t="s">
        <v>24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33" t="s">
        <v>25</v>
      </c>
      <c r="M21" s="33"/>
      <c r="N21" s="33"/>
    </row>
  </sheetData>
  <mergeCells count="12">
    <mergeCell ref="K9:N9"/>
    <mergeCell ref="L21:N21"/>
    <mergeCell ref="A7:N8"/>
    <mergeCell ref="L17:N17"/>
    <mergeCell ref="A14:G14"/>
    <mergeCell ref="E9:G9"/>
    <mergeCell ref="H9:J9"/>
    <mergeCell ref="A9:A10"/>
    <mergeCell ref="B9:B10"/>
    <mergeCell ref="C9:C10"/>
    <mergeCell ref="D9:D10"/>
    <mergeCell ref="A15:N1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4:I24"/>
  <sheetViews>
    <sheetView workbookViewId="0">
      <selection activeCell="L14" sqref="L14"/>
    </sheetView>
  </sheetViews>
  <sheetFormatPr defaultRowHeight="15" x14ac:dyDescent="0.25"/>
  <cols>
    <col min="3" max="3" width="15.5703125" customWidth="1"/>
    <col min="5" max="5" width="16.85546875" customWidth="1"/>
  </cols>
  <sheetData>
    <row r="14" spans="3:5" ht="15.75" x14ac:dyDescent="0.25">
      <c r="C14" s="14"/>
      <c r="E14" s="14">
        <v>46575.99</v>
      </c>
    </row>
    <row r="15" spans="3:5" ht="15.75" x14ac:dyDescent="0.25">
      <c r="C15" s="14"/>
      <c r="E15" s="14">
        <v>20216.05</v>
      </c>
    </row>
    <row r="16" spans="3:5" ht="15.75" x14ac:dyDescent="0.25">
      <c r="C16" s="14"/>
      <c r="E16" s="14">
        <v>28109.97</v>
      </c>
    </row>
    <row r="17" spans="4:9" x14ac:dyDescent="0.25">
      <c r="E17" s="28">
        <f>SUM(E14:E16)</f>
        <v>94902.01</v>
      </c>
    </row>
    <row r="21" spans="4:9" x14ac:dyDescent="0.25">
      <c r="D21" s="29">
        <v>9</v>
      </c>
      <c r="E21" s="17">
        <v>5060</v>
      </c>
      <c r="F21">
        <f>E21*D21</f>
        <v>45540</v>
      </c>
    </row>
    <row r="22" spans="4:9" x14ac:dyDescent="0.25">
      <c r="D22" s="29">
        <v>5</v>
      </c>
      <c r="E22" s="17">
        <v>3912.8</v>
      </c>
      <c r="F22">
        <f t="shared" ref="F22:F23" si="0">E22*D22</f>
        <v>19564</v>
      </c>
    </row>
    <row r="23" spans="4:9" x14ac:dyDescent="0.25">
      <c r="D23" s="29">
        <v>9</v>
      </c>
      <c r="E23" s="17">
        <v>3000</v>
      </c>
      <c r="F23">
        <f t="shared" si="0"/>
        <v>27000</v>
      </c>
    </row>
    <row r="24" spans="4:9" x14ac:dyDescent="0.25">
      <c r="F24">
        <f>SUM(F21:F23)</f>
        <v>92104</v>
      </c>
      <c r="I24">
        <v>92104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РАСЧЁТ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Александр Рыженков</cp:lastModifiedBy>
  <cp:lastPrinted>2026-02-13T04:26:48Z</cp:lastPrinted>
  <dcterms:created xsi:type="dcterms:W3CDTF">2014-01-15T18:15:09Z</dcterms:created>
  <dcterms:modified xsi:type="dcterms:W3CDTF">2026-05-18T10:47:02Z</dcterms:modified>
</cp:coreProperties>
</file>