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D:\разное можно удалять\ИК-16\4. светильники ПТУ\"/>
    </mc:Choice>
  </mc:AlternateContent>
  <bookViews>
    <workbookView xWindow="0" yWindow="0" windowWidth="20730" windowHeight="11760" tabRatio="606"/>
  </bookViews>
  <sheets>
    <sheet name="ПТУ" sheetId="38" r:id="rId1"/>
  </sheets>
  <calcPr calcId="162913" iterateDelta="1E-4"/>
</workbook>
</file>

<file path=xl/calcChain.xml><?xml version="1.0" encoding="utf-8"?>
<calcChain xmlns="http://schemas.openxmlformats.org/spreadsheetml/2006/main">
  <c r="M5" i="38" l="1"/>
  <c r="L5" i="38"/>
  <c r="K5" i="38"/>
  <c r="H5" i="38"/>
  <c r="I5" i="38" s="1"/>
  <c r="J5" i="38" s="1"/>
  <c r="M6" i="38" l="1"/>
</calcChain>
</file>

<file path=xl/sharedStrings.xml><?xml version="1.0" encoding="utf-8"?>
<sst xmlns="http://schemas.openxmlformats.org/spreadsheetml/2006/main" count="24" uniqueCount="24">
  <si>
    <t>№</t>
  </si>
  <si>
    <t>Наименование предмета контракта</t>
  </si>
  <si>
    <t>Ед. изм</t>
  </si>
  <si>
    <t>Кол-во</t>
  </si>
  <si>
    <t>Источник информации о цене (руб./ед.изм.)</t>
  </si>
  <si>
    <t>Однородность совокупности значений выявленных цен, используемых в расчете НМЦК**</t>
  </si>
  <si>
    <t>НМЦК, определенная методом сопоставимых рыночных цен (анализа рынка)*</t>
  </si>
  <si>
    <t xml:space="preserve">Средняя арифметическая цена за единицу     &lt;ц&gt; </t>
  </si>
  <si>
    <t>Среднее квадратичное отклонение</t>
  </si>
  <si>
    <t>НМЦК с учетом округления цены за единицу (руб.)**</t>
  </si>
  <si>
    <t>шт</t>
  </si>
  <si>
    <t>ИТОГО</t>
  </si>
  <si>
    <t xml:space="preserve">*Определение НМЦК произведено Заказчиком в соответствии с  Приказом Минэкономразвития России от 02.10.2013 N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исполнителем)". </t>
  </si>
  <si>
    <t>** В соответствии с п.3.20.1 Методических рекомендаций, утвержденных приказом Минэкономразвития РФ от 02.10.2013 №567 расчет произведен с помощью стандартных функций табличного редактора EXCEL.</t>
  </si>
  <si>
    <r>
      <t xml:space="preserve">коэффициент вариации цен V (%)           </t>
    </r>
    <r>
      <rPr>
        <i/>
        <sz val="10"/>
        <color indexed="8"/>
        <rFont val="PT Astra Serif"/>
        <family val="1"/>
        <charset val="204"/>
      </rPr>
      <t xml:space="preserve">         (не должен превышать 33%)</t>
    </r>
  </si>
  <si>
    <r>
      <rPr>
        <b/>
        <sz val="10"/>
        <color indexed="8"/>
        <rFont val="PT Astra Serif"/>
        <family val="1"/>
        <charset val="204"/>
      </rPr>
      <t>Расчет НМЦК по формуле</t>
    </r>
    <r>
      <rPr>
        <sz val="10"/>
        <color indexed="8"/>
        <rFont val="PT Astra Serif"/>
        <family val="1"/>
        <charset val="204"/>
      </rPr>
      <t xml:space="preserve">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</si>
  <si>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Обоснование начальной (максимальной) цены контракта на 04.08.2026</t>
  </si>
  <si>
    <t xml:space="preserve">Коммерческое предложение №1 вх № 2252  от 29.07.26 
</t>
  </si>
  <si>
    <t xml:space="preserve">Коммерческое предложение №2 вх № 2252/2  от 29.07.26 
</t>
  </si>
  <si>
    <t xml:space="preserve">Коммерческое предложение №3 вх № 2252/3 от 29.07.26 
</t>
  </si>
  <si>
    <t>Светильник светодиодный линейный 20Вт</t>
  </si>
  <si>
    <t xml:space="preserve">Приложение </t>
  </si>
  <si>
    <t>Наименьшая Цена за единицу изм.  (руб.)</t>
  </si>
  <si>
    <t>Источник финансирования: (Глава; Раздел(подраздел); Целевая статья; Вид расходов; КОСГУ): 32003054230690048244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</si>
</sst>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PT Astra Serif"/>
      <family val="1"/>
      <charset val="204"/>
    </font>
    <font>
      <b/>
      <sz val="10"/>
      <color theme="1"/>
      <name val="PT Astra Serif"/>
      <family val="1"/>
      <charset val="204"/>
    </font>
    <font>
      <b/>
      <sz val="10"/>
      <color indexed="8"/>
      <name val="PT Astra Serif"/>
      <family val="1"/>
      <charset val="204"/>
    </font>
    <font>
      <i/>
      <sz val="10"/>
      <color indexed="8"/>
      <name val="PT Astra Serif"/>
      <family val="1"/>
      <charset val="204"/>
    </font>
    <font>
      <sz val="10"/>
      <color indexed="8"/>
      <name val="PT Astra Serif"/>
      <family val="1"/>
      <charset val="204"/>
    </font>
    <font>
      <sz val="11"/>
      <color theme="1"/>
      <name val="PT Astra Serif"/>
      <family val="1"/>
      <charset val="204"/>
    </font>
    <font>
      <sz val="11"/>
      <color indexed="8"/>
      <name val="PT Astra Serif"/>
      <family val="1"/>
      <charset val="204"/>
    </font>
    <font>
      <sz val="11"/>
      <name val="PT Astra Serif"/>
      <family val="1"/>
      <charset val="204"/>
    </font>
    <font>
      <sz val="12"/>
      <color indexed="8"/>
      <name val="PT Astra Serif"/>
      <family val="1"/>
      <charset val="204"/>
    </font>
    <font>
      <sz val="12"/>
      <color rgb="FF000000"/>
      <name val="PT Astra Serif"/>
      <family val="1"/>
      <charset val="204"/>
    </font>
    <font>
      <sz val="12"/>
      <color theme="1"/>
      <name val="PT Astra Serif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Fill="1"/>
    <xf numFmtId="0" fontId="1" fillId="0" borderId="0" xfId="0" applyFont="1" applyAlignment="1">
      <alignment horizontal="center" vertical="top"/>
    </xf>
    <xf numFmtId="0" fontId="1" fillId="0" borderId="0" xfId="0" applyFont="1"/>
    <xf numFmtId="0" fontId="3" fillId="0" borderId="0" xfId="0" applyFont="1" applyFill="1"/>
    <xf numFmtId="0" fontId="3" fillId="0" borderId="0" xfId="0" applyFont="1" applyFill="1" applyAlignment="1">
      <alignment vertical="top"/>
    </xf>
    <xf numFmtId="0" fontId="4" fillId="0" borderId="0" xfId="0" applyFont="1" applyFill="1" applyAlignment="1">
      <alignment horizontal="left" wrapText="1"/>
    </xf>
    <xf numFmtId="0" fontId="3" fillId="0" borderId="0" xfId="0" applyFont="1"/>
    <xf numFmtId="0" fontId="3" fillId="0" borderId="0" xfId="0" applyFont="1" applyFill="1" applyAlignment="1"/>
    <xf numFmtId="2" fontId="9" fillId="0" borderId="2" xfId="0" applyNumberFormat="1" applyFont="1" applyBorder="1" applyAlignment="1">
      <alignment horizontal="center" vertical="center" wrapText="1"/>
    </xf>
    <xf numFmtId="2" fontId="9" fillId="0" borderId="2" xfId="0" applyNumberFormat="1" applyFont="1" applyBorder="1" applyAlignment="1">
      <alignment horizontal="center" vertical="top" wrapText="1"/>
    </xf>
    <xf numFmtId="2" fontId="9" fillId="0" borderId="3" xfId="0" applyNumberFormat="1" applyFont="1" applyBorder="1" applyAlignment="1">
      <alignment horizontal="center" vertical="top" wrapText="1"/>
    </xf>
    <xf numFmtId="2" fontId="8" fillId="0" borderId="2" xfId="0" applyNumberFormat="1" applyFont="1" applyBorder="1" applyAlignment="1">
      <alignment horizontal="center" vertical="top"/>
    </xf>
    <xf numFmtId="0" fontId="7" fillId="0" borderId="2" xfId="0" applyFont="1" applyFill="1" applyBorder="1" applyAlignment="1">
      <alignment horizontal="center" vertical="top" wrapText="1"/>
    </xf>
    <xf numFmtId="0" fontId="4" fillId="0" borderId="2" xfId="0" applyFont="1" applyFill="1" applyBorder="1" applyAlignment="1">
      <alignment horizontal="center" vertical="top" wrapText="1"/>
    </xf>
    <xf numFmtId="0" fontId="8" fillId="0" borderId="3" xfId="0" applyFont="1" applyBorder="1" applyAlignment="1">
      <alignment wrapText="1"/>
    </xf>
    <xf numFmtId="0" fontId="10" fillId="0" borderId="3" xfId="0" applyFont="1" applyFill="1" applyBorder="1" applyAlignment="1">
      <alignment horizontal="center" vertical="center" wrapText="1"/>
    </xf>
    <xf numFmtId="2" fontId="10" fillId="0" borderId="3" xfId="0" applyNumberFormat="1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left" vertical="top" wrapText="1"/>
    </xf>
    <xf numFmtId="0" fontId="1" fillId="0" borderId="0" xfId="0" applyFont="1" applyFill="1" applyAlignment="1"/>
    <xf numFmtId="0" fontId="2" fillId="0" borderId="0" xfId="0" applyFont="1" applyFill="1" applyBorder="1" applyAlignment="1">
      <alignment horizontal="left" vertical="center" wrapText="1"/>
    </xf>
    <xf numFmtId="0" fontId="1" fillId="0" borderId="0" xfId="0" applyFont="1" applyFill="1" applyAlignment="1">
      <alignment wrapText="1"/>
    </xf>
    <xf numFmtId="0" fontId="5" fillId="0" borderId="2" xfId="0" applyFont="1" applyFill="1" applyBorder="1" applyAlignment="1">
      <alignment horizontal="center" vertical="top" wrapText="1"/>
    </xf>
    <xf numFmtId="0" fontId="7" fillId="0" borderId="1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left" vertical="center" wrapText="1"/>
    </xf>
    <xf numFmtId="0" fontId="12" fillId="0" borderId="2" xfId="0" applyFont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 wrapText="1"/>
    </xf>
    <xf numFmtId="2" fontId="11" fillId="0" borderId="2" xfId="0" applyNumberFormat="1" applyFont="1" applyFill="1" applyBorder="1" applyAlignment="1">
      <alignment horizontal="center" vertical="center" wrapText="1"/>
    </xf>
    <xf numFmtId="2" fontId="11" fillId="0" borderId="2" xfId="0" applyNumberFormat="1" applyFont="1" applyBorder="1" applyAlignment="1">
      <alignment horizontal="center" vertical="center" wrapText="1"/>
    </xf>
    <xf numFmtId="2" fontId="13" fillId="0" borderId="2" xfId="0" applyNumberFormat="1" applyFont="1" applyBorder="1" applyAlignment="1">
      <alignment horizontal="center" vertical="center"/>
    </xf>
    <xf numFmtId="0" fontId="3" fillId="0" borderId="0" xfId="0" applyFont="1" applyAlignment="1">
      <alignment horizontal="left" wrapText="1"/>
    </xf>
    <xf numFmtId="0" fontId="4" fillId="0" borderId="0" xfId="0" applyFont="1" applyFill="1" applyBorder="1" applyAlignment="1">
      <alignment horizontal="left" vertical="center" wrapText="1"/>
    </xf>
    <xf numFmtId="0" fontId="3" fillId="0" borderId="0" xfId="0" applyFont="1" applyFill="1" applyAlignment="1">
      <alignment wrapText="1"/>
    </xf>
    <xf numFmtId="0" fontId="3" fillId="0" borderId="4" xfId="0" applyFont="1" applyFill="1" applyBorder="1" applyAlignment="1">
      <alignment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2" fontId="5" fillId="0" borderId="2" xfId="0" applyNumberFormat="1" applyFont="1" applyFill="1" applyBorder="1" applyAlignment="1">
      <alignment horizontal="center" vertical="top" wrapText="1"/>
    </xf>
    <xf numFmtId="0" fontId="5" fillId="0" borderId="2" xfId="0" applyFont="1" applyFill="1" applyBorder="1" applyAlignment="1">
      <alignment horizontal="center" vertical="top" wrapText="1"/>
    </xf>
    <xf numFmtId="0" fontId="3" fillId="0" borderId="2" xfId="0" applyFont="1" applyFill="1" applyBorder="1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19050</xdr:colOff>
      <xdr:row>3</xdr:row>
      <xdr:rowOff>952500</xdr:rowOff>
    </xdr:from>
    <xdr:to>
      <xdr:col>8</xdr:col>
      <xdr:colOff>0</xdr:colOff>
      <xdr:row>3</xdr:row>
      <xdr:rowOff>1304925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58000" y="2552700"/>
          <a:ext cx="78105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304800</xdr:colOff>
      <xdr:row>3</xdr:row>
      <xdr:rowOff>1238250</xdr:rowOff>
    </xdr:from>
    <xdr:to>
      <xdr:col>8</xdr:col>
      <xdr:colOff>457200</xdr:colOff>
      <xdr:row>3</xdr:row>
      <xdr:rowOff>1466850</xdr:rowOff>
    </xdr:to>
    <xdr:pic>
      <xdr:nvPicPr>
        <xdr:cNvPr id="3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943850" y="2838450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19050</xdr:colOff>
      <xdr:row>3</xdr:row>
      <xdr:rowOff>952500</xdr:rowOff>
    </xdr:from>
    <xdr:to>
      <xdr:col>8</xdr:col>
      <xdr:colOff>0</xdr:colOff>
      <xdr:row>3</xdr:row>
      <xdr:rowOff>1304925</xdr:rowOff>
    </xdr:to>
    <xdr:pic>
      <xdr:nvPicPr>
        <xdr:cNvPr id="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58000" y="2552700"/>
          <a:ext cx="78105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304800</xdr:colOff>
      <xdr:row>3</xdr:row>
      <xdr:rowOff>1238250</xdr:rowOff>
    </xdr:from>
    <xdr:to>
      <xdr:col>8</xdr:col>
      <xdr:colOff>457200</xdr:colOff>
      <xdr:row>3</xdr:row>
      <xdr:rowOff>1466850</xdr:rowOff>
    </xdr:to>
    <xdr:pic>
      <xdr:nvPicPr>
        <xdr:cNvPr id="5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943850" y="2838450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19050</xdr:colOff>
      <xdr:row>3</xdr:row>
      <xdr:rowOff>952500</xdr:rowOff>
    </xdr:from>
    <xdr:to>
      <xdr:col>10</xdr:col>
      <xdr:colOff>0</xdr:colOff>
      <xdr:row>3</xdr:row>
      <xdr:rowOff>1304925</xdr:rowOff>
    </xdr:to>
    <xdr:pic>
      <xdr:nvPicPr>
        <xdr:cNvPr id="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639175" y="2552700"/>
          <a:ext cx="93345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19050</xdr:colOff>
      <xdr:row>3</xdr:row>
      <xdr:rowOff>923925</xdr:rowOff>
    </xdr:from>
    <xdr:to>
      <xdr:col>9</xdr:col>
      <xdr:colOff>0</xdr:colOff>
      <xdr:row>3</xdr:row>
      <xdr:rowOff>1362075</xdr:rowOff>
    </xdr:to>
    <xdr:pic>
      <xdr:nvPicPr>
        <xdr:cNvPr id="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7658100" y="2524125"/>
          <a:ext cx="962025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19050</xdr:colOff>
      <xdr:row>3</xdr:row>
      <xdr:rowOff>1600200</xdr:rowOff>
    </xdr:from>
    <xdr:to>
      <xdr:col>11</xdr:col>
      <xdr:colOff>0</xdr:colOff>
      <xdr:row>3</xdr:row>
      <xdr:rowOff>1962150</xdr:rowOff>
    </xdr:to>
    <xdr:pic>
      <xdr:nvPicPr>
        <xdr:cNvPr id="8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9591675" y="3200400"/>
          <a:ext cx="145732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304800</xdr:colOff>
      <xdr:row>3</xdr:row>
      <xdr:rowOff>1238250</xdr:rowOff>
    </xdr:from>
    <xdr:to>
      <xdr:col>10</xdr:col>
      <xdr:colOff>457200</xdr:colOff>
      <xdr:row>3</xdr:row>
      <xdr:rowOff>1466850</xdr:rowOff>
    </xdr:to>
    <xdr:pic>
      <xdr:nvPicPr>
        <xdr:cNvPr id="9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877425" y="2838450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19050</xdr:colOff>
      <xdr:row>3</xdr:row>
      <xdr:rowOff>952500</xdr:rowOff>
    </xdr:from>
    <xdr:to>
      <xdr:col>8</xdr:col>
      <xdr:colOff>0</xdr:colOff>
      <xdr:row>3</xdr:row>
      <xdr:rowOff>1304925</xdr:rowOff>
    </xdr:to>
    <xdr:pic>
      <xdr:nvPicPr>
        <xdr:cNvPr id="1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58000" y="2552700"/>
          <a:ext cx="78105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304800</xdr:colOff>
      <xdr:row>3</xdr:row>
      <xdr:rowOff>1238250</xdr:rowOff>
    </xdr:from>
    <xdr:to>
      <xdr:col>8</xdr:col>
      <xdr:colOff>457200</xdr:colOff>
      <xdr:row>3</xdr:row>
      <xdr:rowOff>1466850</xdr:rowOff>
    </xdr:to>
    <xdr:pic>
      <xdr:nvPicPr>
        <xdr:cNvPr id="11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943850" y="2838450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47625</xdr:colOff>
      <xdr:row>3</xdr:row>
      <xdr:rowOff>952500</xdr:rowOff>
    </xdr:from>
    <xdr:to>
      <xdr:col>8</xdr:col>
      <xdr:colOff>28575</xdr:colOff>
      <xdr:row>3</xdr:row>
      <xdr:rowOff>1304925</xdr:rowOff>
    </xdr:to>
    <xdr:pic>
      <xdr:nvPicPr>
        <xdr:cNvPr id="1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2552700"/>
          <a:ext cx="78105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304800</xdr:colOff>
      <xdr:row>3</xdr:row>
      <xdr:rowOff>1238250</xdr:rowOff>
    </xdr:from>
    <xdr:to>
      <xdr:col>8</xdr:col>
      <xdr:colOff>457200</xdr:colOff>
      <xdr:row>3</xdr:row>
      <xdr:rowOff>1466850</xdr:rowOff>
    </xdr:to>
    <xdr:pic>
      <xdr:nvPicPr>
        <xdr:cNvPr id="13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943850" y="2838450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284093</xdr:colOff>
      <xdr:row>3</xdr:row>
      <xdr:rowOff>1002196</xdr:rowOff>
    </xdr:from>
    <xdr:to>
      <xdr:col>10</xdr:col>
      <xdr:colOff>265043</xdr:colOff>
      <xdr:row>3</xdr:row>
      <xdr:rowOff>1354621</xdr:rowOff>
    </xdr:to>
    <xdr:pic>
      <xdr:nvPicPr>
        <xdr:cNvPr id="1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904218" y="2602396"/>
          <a:ext cx="93345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19050</xdr:colOff>
      <xdr:row>3</xdr:row>
      <xdr:rowOff>923925</xdr:rowOff>
    </xdr:from>
    <xdr:to>
      <xdr:col>9</xdr:col>
      <xdr:colOff>0</xdr:colOff>
      <xdr:row>3</xdr:row>
      <xdr:rowOff>1362075</xdr:rowOff>
    </xdr:to>
    <xdr:pic>
      <xdr:nvPicPr>
        <xdr:cNvPr id="1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7658100" y="2524125"/>
          <a:ext cx="962025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304800</xdr:colOff>
      <xdr:row>3</xdr:row>
      <xdr:rowOff>1238250</xdr:rowOff>
    </xdr:from>
    <xdr:to>
      <xdr:col>10</xdr:col>
      <xdr:colOff>457200</xdr:colOff>
      <xdr:row>3</xdr:row>
      <xdr:rowOff>1466850</xdr:rowOff>
    </xdr:to>
    <xdr:pic>
      <xdr:nvPicPr>
        <xdr:cNvPr id="16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877425" y="2838450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48"/>
  <sheetViews>
    <sheetView tabSelected="1" view="pageBreakPreview" zoomScale="70" zoomScaleNormal="100" zoomScaleSheetLayoutView="70" workbookViewId="0">
      <selection activeCell="B5" sqref="B5"/>
    </sheetView>
  </sheetViews>
  <sheetFormatPr defaultRowHeight="12.75" x14ac:dyDescent="0.2"/>
  <cols>
    <col min="1" max="1" width="5.7109375" style="3" customWidth="1"/>
    <col min="2" max="2" width="38.140625" style="3" customWidth="1"/>
    <col min="3" max="3" width="7.7109375" style="3" customWidth="1"/>
    <col min="4" max="4" width="6.85546875" style="3" customWidth="1"/>
    <col min="5" max="5" width="14.85546875" style="3" customWidth="1"/>
    <col min="6" max="6" width="15.5703125" style="3" customWidth="1"/>
    <col min="7" max="7" width="15.7109375" style="3" customWidth="1"/>
    <col min="8" max="8" width="12" style="3" customWidth="1"/>
    <col min="9" max="9" width="14.7109375" style="3" customWidth="1"/>
    <col min="10" max="10" width="14.28515625" style="3" customWidth="1"/>
    <col min="11" max="11" width="22.140625" style="3" customWidth="1"/>
    <col min="12" max="12" width="12.28515625" style="3" customWidth="1"/>
    <col min="13" max="13" width="12" style="3" customWidth="1"/>
    <col min="14" max="16384" width="9.140625" style="3"/>
  </cols>
  <sheetData>
    <row r="1" spans="1:28" s="1" customFormat="1" ht="48" customHeight="1" x14ac:dyDescent="0.2">
      <c r="A1" s="4"/>
      <c r="B1" s="5"/>
      <c r="C1" s="5"/>
      <c r="D1" s="4"/>
      <c r="E1" s="4"/>
      <c r="F1" s="4"/>
      <c r="G1" s="4"/>
      <c r="H1" s="4"/>
      <c r="I1" s="4"/>
      <c r="J1" s="4"/>
      <c r="K1" s="6"/>
      <c r="L1" s="31" t="s">
        <v>21</v>
      </c>
      <c r="M1" s="32"/>
      <c r="N1" s="20"/>
      <c r="O1" s="20"/>
      <c r="P1" s="20"/>
      <c r="Q1" s="20"/>
      <c r="R1" s="20"/>
      <c r="S1" s="20"/>
      <c r="T1" s="20"/>
      <c r="U1" s="20"/>
      <c r="V1" s="21"/>
      <c r="W1" s="21"/>
      <c r="X1" s="21"/>
      <c r="Y1" s="21"/>
      <c r="Z1" s="21"/>
      <c r="AA1" s="21"/>
      <c r="AB1" s="21"/>
    </row>
    <row r="2" spans="1:28" s="1" customFormat="1" ht="39" customHeight="1" x14ac:dyDescent="0.2">
      <c r="A2" s="34" t="s">
        <v>16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3"/>
      <c r="M2" s="33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</row>
    <row r="3" spans="1:28" s="1" customFormat="1" ht="39" customHeight="1" x14ac:dyDescent="0.2">
      <c r="A3" s="35" t="s">
        <v>0</v>
      </c>
      <c r="B3" s="36" t="s">
        <v>1</v>
      </c>
      <c r="C3" s="36" t="s">
        <v>2</v>
      </c>
      <c r="D3" s="36" t="s">
        <v>3</v>
      </c>
      <c r="E3" s="36" t="s">
        <v>4</v>
      </c>
      <c r="F3" s="36"/>
      <c r="G3" s="36"/>
      <c r="H3" s="37" t="s">
        <v>5</v>
      </c>
      <c r="I3" s="37"/>
      <c r="J3" s="37"/>
      <c r="K3" s="38" t="s">
        <v>6</v>
      </c>
      <c r="L3" s="39"/>
      <c r="M3" s="39"/>
    </row>
    <row r="4" spans="1:28" s="1" customFormat="1" ht="159" customHeight="1" x14ac:dyDescent="0.2">
      <c r="A4" s="35"/>
      <c r="B4" s="36"/>
      <c r="C4" s="36"/>
      <c r="D4" s="36"/>
      <c r="E4" s="22" t="s">
        <v>17</v>
      </c>
      <c r="F4" s="22" t="s">
        <v>18</v>
      </c>
      <c r="G4" s="22" t="s">
        <v>19</v>
      </c>
      <c r="H4" s="22" t="s">
        <v>7</v>
      </c>
      <c r="I4" s="22" t="s">
        <v>8</v>
      </c>
      <c r="J4" s="22" t="s">
        <v>14</v>
      </c>
      <c r="K4" s="13" t="s">
        <v>15</v>
      </c>
      <c r="L4" s="14" t="s">
        <v>22</v>
      </c>
      <c r="M4" s="14" t="s">
        <v>9</v>
      </c>
    </row>
    <row r="5" spans="1:28" s="1" customFormat="1" ht="34.5" customHeight="1" x14ac:dyDescent="0.2">
      <c r="A5" s="23">
        <v>1</v>
      </c>
      <c r="B5" s="24" t="s">
        <v>20</v>
      </c>
      <c r="C5" s="25" t="s">
        <v>10</v>
      </c>
      <c r="D5" s="26">
        <v>15</v>
      </c>
      <c r="E5" s="27">
        <v>574.55999999999995</v>
      </c>
      <c r="F5" s="27">
        <v>510.72</v>
      </c>
      <c r="G5" s="27">
        <v>456</v>
      </c>
      <c r="H5" s="28">
        <f t="shared" ref="H5" si="0">AVERAGE(E5:G5)</f>
        <v>513.76</v>
      </c>
      <c r="I5" s="29">
        <f t="shared" ref="I5" si="1">SQRT(((SUM((POWER(E5-H5,2)),(POWER(F5-H5,2)),(POWER(G5-H5,2)))/(COLUMNS(E5:G5)-1))))</f>
        <v>59.338432739667105</v>
      </c>
      <c r="J5" s="29">
        <f t="shared" ref="J5" si="2">I5/H5*100</f>
        <v>11.549835086356881</v>
      </c>
      <c r="K5" s="28">
        <f t="shared" ref="K5" si="3">((D5/3)*(SUM(E5:G5)))</f>
        <v>7706.4</v>
      </c>
      <c r="L5" s="28">
        <f>G5</f>
        <v>456</v>
      </c>
      <c r="M5" s="28">
        <f>L5*D5</f>
        <v>6840</v>
      </c>
    </row>
    <row r="6" spans="1:28" s="1" customFormat="1" ht="15" x14ac:dyDescent="0.25">
      <c r="A6" s="18"/>
      <c r="B6" s="15" t="s">
        <v>11</v>
      </c>
      <c r="C6" s="16"/>
      <c r="D6" s="17"/>
      <c r="E6" s="17"/>
      <c r="F6" s="17"/>
      <c r="G6" s="17"/>
      <c r="H6" s="11"/>
      <c r="I6" s="12"/>
      <c r="J6" s="12"/>
      <c r="K6" s="10"/>
      <c r="L6" s="10"/>
      <c r="M6" s="9">
        <f>SUM(M5:M5)</f>
        <v>6840</v>
      </c>
    </row>
    <row r="7" spans="1:28" s="1" customFormat="1" x14ac:dyDescent="0.2">
      <c r="A7" s="30" t="s">
        <v>12</v>
      </c>
      <c r="B7" s="30"/>
      <c r="C7" s="30"/>
      <c r="D7" s="30"/>
      <c r="E7" s="30"/>
      <c r="F7" s="30"/>
      <c r="G7" s="30"/>
      <c r="H7" s="30"/>
      <c r="I7" s="30"/>
      <c r="J7" s="30"/>
      <c r="K7" s="30"/>
      <c r="L7" s="7"/>
      <c r="M7" s="7"/>
    </row>
    <row r="8" spans="1:28" s="1" customFormat="1" x14ac:dyDescent="0.2">
      <c r="A8" s="7" t="s">
        <v>13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</row>
    <row r="9" spans="1:28" s="1" customFormat="1" x14ac:dyDescent="0.2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</row>
    <row r="10" spans="1:28" s="1" customFormat="1" x14ac:dyDescent="0.2">
      <c r="A10" s="8" t="s">
        <v>23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</row>
    <row r="11" spans="1:28" s="1" customFormat="1" x14ac:dyDescent="0.2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</row>
    <row r="12" spans="1:28" s="1" customFormat="1" x14ac:dyDescent="0.2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</row>
    <row r="13" spans="1:28" s="1" customFormat="1" x14ac:dyDescent="0.2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</row>
    <row r="14" spans="1:28" s="1" customFormat="1" x14ac:dyDescent="0.2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</row>
    <row r="15" spans="1:28" s="1" customFormat="1" x14ac:dyDescent="0.2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</row>
    <row r="16" spans="1:28" s="1" customFormat="1" x14ac:dyDescent="0.2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</row>
    <row r="17" spans="1:13" s="1" customFormat="1" x14ac:dyDescent="0.2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</row>
    <row r="18" spans="1:13" s="1" customFormat="1" x14ac:dyDescent="0.2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</row>
    <row r="19" spans="1:13" s="1" customFormat="1" x14ac:dyDescent="0.2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</row>
    <row r="20" spans="1:13" s="1" customFormat="1" x14ac:dyDescent="0.2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</row>
    <row r="21" spans="1:13" s="1" customFormat="1" x14ac:dyDescent="0.2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</row>
    <row r="22" spans="1:13" s="1" customFormat="1" x14ac:dyDescent="0.2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</row>
    <row r="23" spans="1:13" s="1" customFormat="1" x14ac:dyDescent="0.2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</row>
    <row r="24" spans="1:13" s="1" customFormat="1" x14ac:dyDescent="0.2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</row>
    <row r="25" spans="1:13" s="1" customFormat="1" x14ac:dyDescent="0.2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</row>
    <row r="26" spans="1:13" s="1" customFormat="1" x14ac:dyDescent="0.2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</row>
    <row r="27" spans="1:13" s="1" customFormat="1" x14ac:dyDescent="0.2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</row>
    <row r="28" spans="1:13" s="1" customFormat="1" x14ac:dyDescent="0.2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</row>
    <row r="29" spans="1:13" s="1" customFormat="1" x14ac:dyDescent="0.2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</row>
    <row r="30" spans="1:13" s="1" customFormat="1" x14ac:dyDescent="0.2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</row>
    <row r="31" spans="1:13" s="1" customFormat="1" x14ac:dyDescent="0.2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</row>
    <row r="32" spans="1:13" s="1" customFormat="1" x14ac:dyDescent="0.2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</row>
    <row r="33" spans="1:14" s="1" customFormat="1" x14ac:dyDescent="0.2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</row>
    <row r="34" spans="1:14" s="1" customFormat="1" x14ac:dyDescent="0.2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</row>
    <row r="35" spans="1:14" s="1" customFormat="1" x14ac:dyDescent="0.2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</row>
    <row r="36" spans="1:14" s="1" customFormat="1" x14ac:dyDescent="0.2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</row>
    <row r="37" spans="1:14" s="1" customFormat="1" x14ac:dyDescent="0.2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</row>
    <row r="38" spans="1:14" s="1" customFormat="1" x14ac:dyDescent="0.2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</row>
    <row r="39" spans="1:14" s="1" customFormat="1" x14ac:dyDescent="0.2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</row>
    <row r="40" spans="1:14" s="1" customFormat="1" x14ac:dyDescent="0.2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</row>
    <row r="41" spans="1:14" s="1" customFormat="1" x14ac:dyDescent="0.2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</row>
    <row r="42" spans="1:14" s="1" customFormat="1" x14ac:dyDescent="0.2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</row>
    <row r="43" spans="1:14" s="1" customFormat="1" x14ac:dyDescent="0.2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</row>
    <row r="44" spans="1:14" s="2" customFormat="1" x14ac:dyDescent="0.2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</row>
    <row r="48" spans="1:14" s="1" customFormat="1" x14ac:dyDescent="0.2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19"/>
    </row>
  </sheetData>
  <mergeCells count="10">
    <mergeCell ref="A7:K7"/>
    <mergeCell ref="L1:M2"/>
    <mergeCell ref="A2:K2"/>
    <mergeCell ref="A3:A4"/>
    <mergeCell ref="B3:B4"/>
    <mergeCell ref="C3:C4"/>
    <mergeCell ref="D3:D4"/>
    <mergeCell ref="E3:G3"/>
    <mergeCell ref="H3:J3"/>
    <mergeCell ref="K3:M3"/>
  </mergeCells>
  <pageMargins left="0.7" right="0.7" top="0.75" bottom="0.75" header="0.3" footer="0.3"/>
  <pageSetup paperSize="9" scale="63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ПТУ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SaVa</dc:creator>
  <cp:lastModifiedBy>Анастасия</cp:lastModifiedBy>
  <cp:lastPrinted>2026-08-05T06:02:45Z</cp:lastPrinted>
  <dcterms:created xsi:type="dcterms:W3CDTF">2014-01-15T18:15:09Z</dcterms:created>
  <dcterms:modified xsi:type="dcterms:W3CDTF">2026-08-10T06:17:09Z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1049-11.2.0.10101</vt:lpwstr>
  </property>
</Properties>
</file>