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38640" windowHeight="21240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M11" i="1" s="1"/>
  <c r="N11" i="1" s="1"/>
  <c r="I11" i="1"/>
  <c r="J11" i="1" s="1"/>
  <c r="K11" i="1" s="1"/>
  <c r="N12" i="1" l="1"/>
  <c r="L13" i="1" l="1"/>
</calcChain>
</file>

<file path=xl/sharedStrings.xml><?xml version="1.0" encoding="utf-8"?>
<sst xmlns="http://schemas.openxmlformats.org/spreadsheetml/2006/main" count="47" uniqueCount="37">
  <si>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</si>
  <si>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</si>
  <si>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</si>
  <si>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</si>
  <si>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</si>
  <si>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</si>
  <si>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</si>
  <si>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</si>
  <si>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</si>
  <si>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</si>
  <si>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</si>
  <si>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</si>
  <si>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</si>
  <si>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</si>
  <si>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</si>
  <si>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</si>
  <si>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</si>
  <si>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</si>
  <si>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</si>
  <si>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</si>
  <si>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</si>
  <si>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</si>
  <si>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</si>
  <si>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>В результате проведенного расчета НМЦК контракта составила: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</si>
  <si>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</si>
  <si>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</si>
  <si>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</si>
  <si>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</si>
  <si>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В соответствии с положением о закупке ФГБНУ "НИИНА" для определения цены договора применяется метод сопоставимых рыночных цен (анализа рынка) с использованием ценовой информации, полученной от исполнителей, обладающих опытом поставки соответствующих товаров).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</t>
  </si>
  <si>
    <t>штука</t>
  </si>
  <si>
    <t>В соответствии с п.6.2 раздела 3 2-ой главы положения о закупках ФГБНУ "НИИНА" будет проведена</t>
  </si>
  <si>
    <t>27.20.22.000</t>
  </si>
  <si>
    <t>Предложение  №б/н от 13.08.2026г</t>
  </si>
  <si>
    <r>
      <t xml:space="preserve"> закупочная сессия на ЕАТ на сумму, соответствующую наименьшему ценовому предложению: </t>
    </r>
    <r>
      <rPr>
        <b/>
        <sz val="11"/>
        <color theme="1"/>
        <rFont val="Times New Roman"/>
        <family val="1"/>
        <charset val="204"/>
      </rPr>
      <t>12648,00 руб</t>
    </r>
  </si>
  <si>
    <t>Дата подготовки обоснования НМЦК: 14.08.2026 г.</t>
  </si>
  <si>
    <t>Поставка аккумулятора</t>
  </si>
  <si>
    <t>Аккумулятор МНОГОТОКА RBC124 Practic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</si>
</sst>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2" fontId="2" fillId="0" borderId="0" xfId="0" applyNumberFormat="1" applyFont="1"/>
    <xf numFmtId="0" fontId="9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0" fontId="13" fillId="0" borderId="0" xfId="0" applyFont="1"/>
    <xf numFmtId="4" fontId="9" fillId="0" borderId="2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0" fillId="0" borderId="0" xfId="0" applyNumberFormat="1"/>
    <xf numFmtId="2" fontId="1" fillId="0" borderId="6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4" fontId="15" fillId="0" borderId="0" xfId="0" applyNumberFormat="1" applyFont="1" applyAlignment="1">
      <alignment horizontal="right" vertical="center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4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133350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="115" zoomScaleNormal="115" workbookViewId="0">
      <selection activeCell="B8" sqref="B8:B10"/>
    </sheetView>
  </sheetViews>
  <sheetFormatPr defaultRowHeight="15" x14ac:dyDescent="0.25"/>
  <cols>
    <col min="1" max="1" width="4.140625" customWidth="1"/>
    <col min="2" max="2" width="39.42578125" customWidth="1"/>
    <col min="3" max="3" width="12.57031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.85546875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12" customWidth="1"/>
    <col min="15" max="15" width="12.140625" customWidth="1"/>
    <col min="16" max="16" width="14" customWidth="1"/>
  </cols>
  <sheetData>
    <row r="1" spans="1:14" s="2" customFormat="1" x14ac:dyDescent="0.25">
      <c r="A1" s="34" t="s">
        <v>19</v>
      </c>
      <c r="B1" s="34" t="s">
        <v>13</v>
      </c>
      <c r="C1" s="34"/>
      <c r="D1" s="34" t="s">
        <v>13</v>
      </c>
      <c r="E1" s="34" t="s">
        <v>13</v>
      </c>
      <c r="F1" s="34" t="s">
        <v>13</v>
      </c>
      <c r="G1" s="34" t="s">
        <v>13</v>
      </c>
      <c r="H1" s="34" t="s">
        <v>13</v>
      </c>
      <c r="I1" s="34"/>
      <c r="J1" s="34" t="s">
        <v>13</v>
      </c>
      <c r="K1" s="34"/>
      <c r="L1" s="34" t="s">
        <v>13</v>
      </c>
      <c r="M1" s="34"/>
      <c r="N1" s="34" t="s">
        <v>13</v>
      </c>
    </row>
    <row r="2" spans="1:14" s="2" customForma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x14ac:dyDescent="0.25">
      <c r="A3" s="35" t="s">
        <v>6</v>
      </c>
      <c r="B3" s="35"/>
      <c r="C3" s="42" t="s">
        <v>35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78.75" customHeight="1" x14ac:dyDescent="0.25">
      <c r="A4" s="35" t="s">
        <v>1</v>
      </c>
      <c r="B4" s="35"/>
      <c r="C4" s="38" t="s">
        <v>28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39.75" customHeight="1" x14ac:dyDescent="0.25">
      <c r="A5" s="35" t="s">
        <v>3</v>
      </c>
      <c r="B5" s="35"/>
      <c r="C5" s="38" t="s">
        <v>2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54.75" customHeight="1" x14ac:dyDescent="0.25">
      <c r="A6" s="35" t="s">
        <v>5</v>
      </c>
      <c r="B6" s="35"/>
      <c r="C6" s="38" t="s">
        <v>4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s="2" customFormat="1" ht="81" customHeight="1" x14ac:dyDescent="0.25">
      <c r="A7" s="35" t="s">
        <v>20</v>
      </c>
      <c r="B7" s="35"/>
      <c r="C7" s="39" t="s">
        <v>21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s="2" customFormat="1" ht="43.5" customHeight="1" x14ac:dyDescent="0.25">
      <c r="A8" s="36" t="s">
        <v>9</v>
      </c>
      <c r="B8" s="37" t="s">
        <v>7</v>
      </c>
      <c r="C8" s="40" t="s">
        <v>26</v>
      </c>
      <c r="D8" s="40" t="s">
        <v>10</v>
      </c>
      <c r="E8" s="37" t="s">
        <v>0</v>
      </c>
      <c r="F8" s="37" t="s">
        <v>11</v>
      </c>
      <c r="G8" s="37"/>
      <c r="H8" s="37"/>
      <c r="I8" s="44" t="s">
        <v>22</v>
      </c>
      <c r="J8" s="44"/>
      <c r="K8" s="44"/>
      <c r="L8" s="45" t="s">
        <v>12</v>
      </c>
      <c r="M8" s="45"/>
      <c r="N8" s="45"/>
    </row>
    <row r="9" spans="1:14" s="2" customFormat="1" ht="50.25" customHeight="1" x14ac:dyDescent="0.25">
      <c r="A9" s="36"/>
      <c r="B9" s="37"/>
      <c r="C9" s="41"/>
      <c r="D9" s="41"/>
      <c r="E9" s="37"/>
      <c r="I9" s="49" t="s">
        <v>14</v>
      </c>
      <c r="J9" s="49" t="s">
        <v>8</v>
      </c>
      <c r="K9" s="49" t="s">
        <v>25</v>
      </c>
      <c r="L9" s="49" t="s">
        <v>24</v>
      </c>
      <c r="M9" s="51" t="s">
        <v>15</v>
      </c>
      <c r="N9" s="51" t="s">
        <v>16</v>
      </c>
    </row>
    <row r="10" spans="1:14" s="15" customFormat="1" ht="39" customHeight="1" x14ac:dyDescent="0.2">
      <c r="A10" s="36"/>
      <c r="B10" s="37"/>
      <c r="C10" s="41"/>
      <c r="D10" s="41"/>
      <c r="E10" s="37"/>
      <c r="F10" s="20" t="s">
        <v>32</v>
      </c>
      <c r="G10" s="20" t="s">
        <v>32</v>
      </c>
      <c r="H10" s="20" t="s">
        <v>32</v>
      </c>
      <c r="I10" s="50"/>
      <c r="J10" s="50"/>
      <c r="K10" s="50"/>
      <c r="L10" s="50"/>
      <c r="M10" s="52"/>
      <c r="N10" s="52"/>
    </row>
    <row r="11" spans="1:14" s="15" customFormat="1" ht="78.75" customHeight="1" x14ac:dyDescent="0.2">
      <c r="A11" s="29">
        <v>1</v>
      </c>
      <c r="B11" s="31" t="s">
        <v>36</v>
      </c>
      <c r="C11" s="33" t="s">
        <v>31</v>
      </c>
      <c r="D11" s="32" t="s">
        <v>29</v>
      </c>
      <c r="E11" s="28">
        <v>1</v>
      </c>
      <c r="F11" s="22">
        <v>12648</v>
      </c>
      <c r="G11" s="23">
        <v>13090</v>
      </c>
      <c r="H11" s="23">
        <v>12648</v>
      </c>
      <c r="I11" s="24">
        <f t="shared" ref="I11" si="0">AVERAGE(F11:H11)</f>
        <v>12795.333000000001</v>
      </c>
      <c r="J11" s="25">
        <f>SQRT(((SUM((POWER(F11-I11,2)),(POWER(G11-I11,2)),(POWER(H11-I11,2))))/(COLUMNS(F11:H11)-1)))</f>
        <v>255.18899999999999</v>
      </c>
      <c r="K11" s="25">
        <f>J11/I11*100</f>
        <v>1.994</v>
      </c>
      <c r="L11" s="26">
        <f t="shared" ref="L11" si="1">((E11/3)*(SUM(F11:H11)))</f>
        <v>12795.33</v>
      </c>
      <c r="M11" s="26">
        <f t="shared" ref="M11" si="2">L11/E11</f>
        <v>12795.33</v>
      </c>
      <c r="N11" s="27">
        <f>M11*E11</f>
        <v>12795.33</v>
      </c>
    </row>
    <row r="12" spans="1:14" s="2" customFormat="1" x14ac:dyDescent="0.25">
      <c r="A12" s="8"/>
      <c r="B12" s="17" t="s">
        <v>17</v>
      </c>
      <c r="C12" s="17"/>
      <c r="D12" s="19"/>
      <c r="E12" s="18"/>
      <c r="F12" s="9"/>
      <c r="G12" s="9"/>
      <c r="H12" s="9"/>
      <c r="I12" s="10"/>
      <c r="J12" s="11"/>
      <c r="K12" s="11"/>
      <c r="L12" s="46" t="s">
        <v>18</v>
      </c>
      <c r="M12" s="46"/>
      <c r="N12" s="16">
        <f>SUM(N11:N11)</f>
        <v>12795.33</v>
      </c>
    </row>
    <row r="13" spans="1:14" s="2" customFormat="1" ht="14.25" customHeight="1" x14ac:dyDescent="0.25">
      <c r="A13" s="47" t="s">
        <v>23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8">
        <f>N12</f>
        <v>12795.33</v>
      </c>
      <c r="M13" s="48"/>
      <c r="N13" s="48"/>
    </row>
    <row r="14" spans="1:14" s="2" customFormat="1" x14ac:dyDescent="0.25">
      <c r="A14" s="30"/>
      <c r="B14" s="2" t="s">
        <v>30</v>
      </c>
      <c r="J14" s="7"/>
      <c r="K14" s="7"/>
      <c r="L14" s="7"/>
      <c r="M14" s="7"/>
      <c r="N14" s="12"/>
    </row>
    <row r="15" spans="1:14" s="2" customFormat="1" x14ac:dyDescent="0.25">
      <c r="B15" s="2" t="s">
        <v>33</v>
      </c>
    </row>
    <row r="16" spans="1:14" s="3" customFormat="1" ht="15.75" customHeight="1" x14ac:dyDescent="0.25">
      <c r="A16" s="53" t="s">
        <v>34</v>
      </c>
      <c r="B16" s="53"/>
      <c r="C16" s="54"/>
      <c r="D16" s="54"/>
      <c r="E16" s="54"/>
      <c r="F16" s="14"/>
      <c r="G16" s="14"/>
      <c r="H16" s="14"/>
      <c r="I16" s="4"/>
      <c r="J16" s="4"/>
      <c r="K16" s="5"/>
    </row>
    <row r="17" spans="1:11" s="3" customFormat="1" ht="15.75" x14ac:dyDescent="0.25">
      <c r="A17" s="43" t="s">
        <v>27</v>
      </c>
      <c r="B17" s="43"/>
      <c r="C17" s="43"/>
      <c r="D17" s="43"/>
      <c r="E17" s="43"/>
      <c r="F17" s="43"/>
      <c r="G17" s="43"/>
      <c r="H17" s="43"/>
      <c r="I17" s="6"/>
      <c r="J17" s="6"/>
      <c r="K17" s="6"/>
    </row>
    <row r="18" spans="1:11" x14ac:dyDescent="0.25">
      <c r="F18" s="21"/>
      <c r="G18" s="21"/>
      <c r="H18" s="21"/>
      <c r="J18" s="21"/>
    </row>
    <row r="19" spans="1:11" x14ac:dyDescent="0.25">
      <c r="F19" s="21"/>
      <c r="G19" s="21"/>
      <c r="H19" s="21"/>
      <c r="J19" s="21"/>
    </row>
    <row r="20" spans="1:11" x14ac:dyDescent="0.25">
      <c r="F20" s="21"/>
      <c r="G20" s="21"/>
      <c r="H20" s="21"/>
      <c r="J20" s="21"/>
    </row>
    <row r="21" spans="1:11" x14ac:dyDescent="0.25">
      <c r="F21" s="21"/>
      <c r="G21" s="21"/>
      <c r="H21" s="21"/>
      <c r="J21" s="21"/>
    </row>
    <row r="22" spans="1:11" x14ac:dyDescent="0.25">
      <c r="F22" s="21"/>
      <c r="G22" s="21"/>
      <c r="H22" s="21"/>
      <c r="J22" s="21"/>
    </row>
    <row r="23" spans="1:11" x14ac:dyDescent="0.25">
      <c r="F23" s="21"/>
      <c r="G23" s="21"/>
      <c r="H23" s="21"/>
      <c r="J23" s="21"/>
    </row>
    <row r="24" spans="1:11" x14ac:dyDescent="0.25">
      <c r="F24" s="21"/>
      <c r="G24" s="21"/>
      <c r="H24" s="21"/>
      <c r="J24" s="21"/>
    </row>
    <row r="25" spans="1:11" x14ac:dyDescent="0.25">
      <c r="F25" s="21"/>
      <c r="G25" s="21"/>
      <c r="H25" s="21"/>
    </row>
    <row r="26" spans="1:11" x14ac:dyDescent="0.25">
      <c r="H26" s="21"/>
    </row>
  </sheetData>
  <mergeCells count="30">
    <mergeCell ref="A17:H17"/>
    <mergeCell ref="F8:H8"/>
    <mergeCell ref="I8:K8"/>
    <mergeCell ref="L8:N8"/>
    <mergeCell ref="L12:M12"/>
    <mergeCell ref="A13:K13"/>
    <mergeCell ref="L13:N13"/>
    <mergeCell ref="L9:L10"/>
    <mergeCell ref="I9:I10"/>
    <mergeCell ref="J9:J10"/>
    <mergeCell ref="K9:K10"/>
    <mergeCell ref="M9:M10"/>
    <mergeCell ref="N9:N10"/>
    <mergeCell ref="D8:D10"/>
    <mergeCell ref="A16:E16"/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</mergeCells>
  <pageMargins left="0.31496062992125984" right="0.31496062992125984" top="0.35433070866141736" bottom="0.35433070866141736" header="0.31496062992125984" footer="0.31496062992125984"/>
  <pageSetup paperSize="9" scale="74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2026-08-17T15:54:44Z</dcterms:modified>
</cp:coreProperties>
</file>