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Аккумуляторы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N9" i="3" l="1"/>
  <c r="N7" i="3"/>
  <c r="M7" i="3"/>
  <c r="M8" i="3"/>
  <c r="K7" i="3"/>
  <c r="L7" i="3" s="1"/>
  <c r="J7" i="3"/>
  <c r="H9" i="3"/>
  <c r="G9" i="3"/>
  <c r="F9" i="3"/>
  <c r="N8" i="3" l="1"/>
  <c r="K8" i="3"/>
  <c r="J8" i="3"/>
  <c r="L8" i="3" l="1"/>
</calcChain>
</file>

<file path=xl/sharedStrings.xml><?xml version="1.0" encoding="utf-8"?>
<sst xmlns="http://schemas.openxmlformats.org/spreadsheetml/2006/main" count="32" uniqueCount="30">
  <si>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</si>
  <si>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</si>
  <si>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</si>
  <si>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</si>
  <si>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</si>
  <si>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</si>
  <si>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</si>
  <si>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</si>
  <si>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</si>
  <si>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</si>
  <si>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</si>
  <si>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</si>
  <si>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</si>
  <si>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</si>
  <si>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</si>
  <si>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</si>
  <si>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</si>
  <si>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</si>
  <si>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</si>
  <si>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</si>
  <si>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</si>
  <si>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</si>
  <si>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</si>
  <si>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</si>
  <si>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</t>
  </si>
  <si>
    <t>Аккумулятор 3.7В 2000мАч 3 провода 103450 Li-Pol 10х34х50</t>
  </si>
  <si>
    <t>шт.</t>
  </si>
  <si>
    <t xml:space="preserve">Батарейки CR2032 3В литиевые </t>
  </si>
  <si>
    <t xml:space="preserve">Начальная (максимальная) цена контракта принята в сумме 28 614,60 (Двадцать восемь тысяч шестьсот четырнадцать) рублей 60 копеек. </t>
  </si>
  <si>
    <t>Предмет контракта: Аккумуляторы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</si>
</sst>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1" fillId="0" borderId="0" xfId="0" applyFont="1" applyFill="1" applyBorder="1"/>
    <xf numFmtId="0" fontId="10" fillId="0" borderId="0" xfId="0" applyFont="1" applyFill="1" applyBorder="1"/>
    <xf numFmtId="0" fontId="5" fillId="0" borderId="0" xfId="0" applyFont="1" applyFill="1"/>
    <xf numFmtId="4" fontId="5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A3" sqref="A3:N3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35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30" customHeight="1" x14ac:dyDescent="0.2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56.25" customHeight="1" x14ac:dyDescent="0.2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47.25" customHeight="1" x14ac:dyDescent="0.2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39" customHeight="1" x14ac:dyDescent="0.2">
      <c r="A5" s="40" t="s">
        <v>0</v>
      </c>
      <c r="B5" s="40" t="s">
        <v>23</v>
      </c>
      <c r="C5" s="41" t="s">
        <v>21</v>
      </c>
      <c r="D5" s="41" t="s">
        <v>1</v>
      </c>
      <c r="E5" s="41" t="s">
        <v>2</v>
      </c>
      <c r="F5" s="43" t="s">
        <v>8</v>
      </c>
      <c r="G5" s="44"/>
      <c r="H5" s="44"/>
      <c r="I5" s="45"/>
      <c r="J5" s="46" t="s">
        <v>18</v>
      </c>
      <c r="K5" s="46"/>
      <c r="L5" s="46"/>
      <c r="M5" s="47" t="s">
        <v>12</v>
      </c>
      <c r="N5" s="49" t="s">
        <v>19</v>
      </c>
    </row>
    <row r="6" spans="1:14" ht="135.75" customHeight="1" x14ac:dyDescent="0.2">
      <c r="A6" s="41"/>
      <c r="B6" s="41"/>
      <c r="C6" s="42"/>
      <c r="D6" s="42"/>
      <c r="E6" s="42"/>
      <c r="F6" s="5" t="s">
        <v>9</v>
      </c>
      <c r="G6" s="5" t="s">
        <v>10</v>
      </c>
      <c r="H6" s="5" t="s">
        <v>11</v>
      </c>
      <c r="I6" s="5" t="s">
        <v>6</v>
      </c>
      <c r="J6" s="9" t="s">
        <v>5</v>
      </c>
      <c r="K6" s="2" t="s">
        <v>3</v>
      </c>
      <c r="L6" s="3" t="s">
        <v>4</v>
      </c>
      <c r="M6" s="48"/>
      <c r="N6" s="50"/>
    </row>
    <row r="7" spans="1:14" ht="135.75" customHeight="1" x14ac:dyDescent="0.2">
      <c r="A7" s="27"/>
      <c r="B7" s="27" t="s">
        <v>25</v>
      </c>
      <c r="C7" s="10" t="s">
        <v>17</v>
      </c>
      <c r="D7" s="28" t="s">
        <v>26</v>
      </c>
      <c r="E7" s="28">
        <v>30</v>
      </c>
      <c r="F7" s="30">
        <v>887.52</v>
      </c>
      <c r="G7" s="30">
        <v>894.4</v>
      </c>
      <c r="H7" s="30">
        <v>866.88</v>
      </c>
      <c r="I7" s="30" t="s">
        <v>7</v>
      </c>
      <c r="J7" s="9">
        <f t="shared" ref="J7" si="0">AVERAGE(F7:H7)</f>
        <v>882.93333333333339</v>
      </c>
      <c r="K7" s="9">
        <f t="shared" ref="K7" si="1">STDEV(F7:H7)</f>
        <v>14.321862076326985</v>
      </c>
      <c r="L7" s="26">
        <f t="shared" ref="L7" si="2">K7/J7*100</f>
        <v>1.6220774021814008</v>
      </c>
      <c r="M7" s="29">
        <f>H7</f>
        <v>866.88</v>
      </c>
      <c r="N7" s="31">
        <f>E7*M7</f>
        <v>26006.400000000001</v>
      </c>
    </row>
    <row r="8" spans="1:14" ht="135.75" customHeight="1" x14ac:dyDescent="0.2">
      <c r="A8" s="20"/>
      <c r="B8" s="25" t="s">
        <v>27</v>
      </c>
      <c r="C8" s="10" t="s">
        <v>17</v>
      </c>
      <c r="D8" s="4" t="s">
        <v>24</v>
      </c>
      <c r="E8" s="21">
        <v>10</v>
      </c>
      <c r="F8" s="23">
        <v>267.02999999999997</v>
      </c>
      <c r="G8" s="23">
        <v>269.10000000000002</v>
      </c>
      <c r="H8" s="23">
        <v>260.82</v>
      </c>
      <c r="I8" s="23" t="s">
        <v>7</v>
      </c>
      <c r="J8" s="9">
        <f t="shared" ref="J8" si="3">AVERAGE(F8:H8)</f>
        <v>265.65000000000003</v>
      </c>
      <c r="K8" s="9">
        <f t="shared" ref="K8" si="4">STDEV(F8:H8)</f>
        <v>4.3090486188949031</v>
      </c>
      <c r="L8" s="19">
        <f t="shared" ref="L8" si="5">K8/J8*100</f>
        <v>1.6220774021814051</v>
      </c>
      <c r="M8" s="22">
        <f>H8</f>
        <v>260.82</v>
      </c>
      <c r="N8" s="24">
        <f>M8*E8</f>
        <v>2608.1999999999998</v>
      </c>
    </row>
    <row r="9" spans="1:14" s="7" customFormat="1" ht="23.25" customHeight="1" x14ac:dyDescent="0.25">
      <c r="A9" s="32" t="s">
        <v>13</v>
      </c>
      <c r="B9" s="32"/>
      <c r="C9" s="32"/>
      <c r="D9" s="32"/>
      <c r="E9" s="11"/>
      <c r="F9" s="12">
        <f>E7*F7+F8*E8</f>
        <v>29295.899999999998</v>
      </c>
      <c r="G9" s="12">
        <f>E7*G7+G8*E8</f>
        <v>29523</v>
      </c>
      <c r="H9" s="12">
        <f>E7*H7+H8*E8</f>
        <v>28614.600000000002</v>
      </c>
      <c r="I9" s="12"/>
      <c r="J9" s="12"/>
      <c r="K9" s="12"/>
      <c r="L9" s="6"/>
      <c r="M9" s="6"/>
      <c r="N9" s="6">
        <f>SUM(N7:N8)</f>
        <v>28614.600000000002</v>
      </c>
    </row>
    <row r="10" spans="1:14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8"/>
      <c r="M10" s="8"/>
      <c r="N10" s="8"/>
    </row>
    <row r="11" spans="1:14" ht="15.75" x14ac:dyDescent="0.25">
      <c r="A11" s="13"/>
      <c r="B11" s="14" t="s">
        <v>20</v>
      </c>
      <c r="C11" s="13"/>
      <c r="D11" s="13"/>
      <c r="E11" s="13"/>
      <c r="F11" s="15"/>
      <c r="G11" s="13"/>
      <c r="H11" s="13"/>
      <c r="I11" s="13"/>
      <c r="J11" s="13"/>
      <c r="K11" s="13"/>
      <c r="L11" s="8"/>
      <c r="M11" s="8"/>
      <c r="N11" s="8"/>
    </row>
    <row r="12" spans="1:14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8"/>
      <c r="M12" s="8"/>
      <c r="N12" s="8"/>
    </row>
    <row r="13" spans="1:14" ht="15.75" x14ac:dyDescent="0.25">
      <c r="A13" s="13"/>
      <c r="B13" s="16" t="s">
        <v>28</v>
      </c>
      <c r="C13" s="13"/>
      <c r="D13" s="13"/>
      <c r="E13" s="13"/>
      <c r="F13" s="13"/>
      <c r="G13" s="13"/>
      <c r="H13" s="13"/>
      <c r="I13" s="13"/>
      <c r="J13" s="13"/>
      <c r="K13" s="13"/>
      <c r="L13" s="8"/>
      <c r="M13" s="8"/>
      <c r="N13" s="8"/>
    </row>
    <row r="14" spans="1:14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4" ht="15" x14ac:dyDescent="0.25">
      <c r="A15" s="17"/>
      <c r="B15" s="38" t="s">
        <v>16</v>
      </c>
      <c r="C15" s="38"/>
      <c r="D15" s="37">
        <v>46223</v>
      </c>
      <c r="E15" s="37"/>
      <c r="F15" s="37"/>
      <c r="G15" s="17"/>
      <c r="H15" s="17"/>
      <c r="I15" s="17"/>
      <c r="J15" s="17"/>
      <c r="K15" s="17"/>
    </row>
    <row r="16" spans="1:14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">
      <c r="A20" s="17"/>
      <c r="B20" s="17"/>
      <c r="C20" s="17"/>
      <c r="D20" s="17"/>
      <c r="E20" s="17"/>
      <c r="F20" s="17"/>
      <c r="G20" s="18"/>
      <c r="H20" s="17"/>
      <c r="I20" s="17"/>
      <c r="J20" s="17"/>
      <c r="K20" s="17"/>
    </row>
    <row r="21" spans="1:1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</sheetData>
  <mergeCells count="16">
    <mergeCell ref="A9:D9"/>
    <mergeCell ref="A2:N2"/>
    <mergeCell ref="A3:N3"/>
    <mergeCell ref="A1:N1"/>
    <mergeCell ref="D15:F15"/>
    <mergeCell ref="B15:C15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2026-06-05T13:06:26Z</cp:lastPrinted>
  <dcterms:created xsi:type="dcterms:W3CDTF">2014-01-15T18:15:09Z</dcterms:created>
  <dcterms:modified xsi:type="dcterms:W3CDTF">2026-07-20T10:30:04Z</dcterms:modified>
</cp:coreProperties>
</file>