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24.236.27\BuhArhiv\МАРКЕТИНГ\Общая 2026\БЕРЕЗКА п.4\2026\сертификат футболки\"/>
    </mc:Choice>
  </mc:AlternateContent>
  <bookViews>
    <workbookView xWindow="0" yWindow="0" windowWidth="28770" windowHeight="11760"/>
  </bookViews>
  <sheets>
    <sheet name="Лист1" sheetId="1" r:id="rId1"/>
  </sheets>
  <definedNames>
    <definedName name="_xlnm.Print_Area" localSheetId="0">Лист1!$A$1:$Q$13</definedName>
  </definedNames>
  <calcPr calcId="152511"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 i="1" l="1"/>
  <c r="P4" i="1" l="1"/>
  <c r="O4" i="1"/>
  <c r="N4" i="1"/>
  <c r="K4" i="1" l="1"/>
  <c r="L4" i="1" s="1"/>
  <c r="M4" i="1" s="1"/>
  <c r="I4" i="1"/>
  <c r="J4" i="1" s="1"/>
  <c r="Q4" i="1" l="1"/>
  <c r="Q5" i="1" s="1"/>
</calcChain>
</file>

<file path=xl/sharedStrings.xml><?xml version="1.0" encoding="utf-8"?>
<sst xmlns="http://schemas.openxmlformats.org/spreadsheetml/2006/main" count="29" uniqueCount="29">
  <si>
    <t>№</t>
  </si>
  <si>
    <t>Наименование предмета контракта</t>
  </si>
  <si>
    <t>Ед. изм</t>
  </si>
  <si>
    <t>Кол-во</t>
  </si>
  <si>
    <t>Источник информации о цене (руб./ед.изм.)</t>
  </si>
  <si>
    <t>Однородность совокупности значений выявленных цен, используемых в расчете НМЦК**</t>
  </si>
  <si>
    <t>НМЦК, определенная методом сопоставимых рыночных цен (анализа рынка)*</t>
  </si>
  <si>
    <t xml:space="preserve">Средняя арифметическая цена за единицу     &lt;ц&gt; </t>
  </si>
  <si>
    <t>Среднее квадратичное отклонение</t>
  </si>
  <si>
    <r>
      <t xml:space="preserve">коэффициент вариации цен V (%)           </t>
    </r>
    <r>
      <rPr>
        <i/>
        <sz val="10"/>
        <color indexed="8"/>
        <rFont val="Times New Roman"/>
        <family val="1"/>
        <charset val="204"/>
      </rPr>
      <t xml:space="preserve">         (не должен превышать 33%)</t>
    </r>
  </si>
  <si>
    <t>Цена за единицу изм. (руб.)</t>
  </si>
  <si>
    <t>Цена за единицу изм. с округлением (вниз) до сотых долей после запятой (руб.)</t>
  </si>
  <si>
    <t>НМЦК с учетом округления цены за единицу (руб.)**</t>
  </si>
  <si>
    <t>** В соответствии с п.3.20.1 Методических рекомендаций, утвержденных приказом Минэкономразвития РФ от 02.10.2013 №567 расчет произведен с помощью стандартных функций табличного редактора EXCEL.</t>
  </si>
  <si>
    <r>
      <rPr>
        <b/>
        <sz val="10"/>
        <color indexed="8"/>
        <rFont val="Times New Roman"/>
        <family val="1"/>
        <charset val="204"/>
      </rPr>
      <t>Расчет НМЦК по формуле</t>
    </r>
    <r>
      <rPr>
        <sz val="10"/>
        <color indexed="8"/>
        <rFont val="Times New Roman"/>
        <family val="1"/>
        <charset val="204"/>
      </rPr>
      <t xml:space="preserve">                                                                     v - количество (объем) закупаемого товара (работы, услуги);
n - количество значений, используемых в расчете;
i - номер источника ценовой информации;
     - цена единицы</t>
    </r>
  </si>
  <si>
    <t>Предложение цены  №1</t>
  </si>
  <si>
    <t>Предложение цены  №2</t>
  </si>
  <si>
    <t>Предложение цены  №3</t>
  </si>
  <si>
    <r>
      <rPr>
        <b/>
        <sz val="13"/>
        <color theme="1"/>
        <rFont val="XO Thames"/>
        <family val="1"/>
        <charset val="204"/>
      </rPr>
      <t>Расчет и обоснование цены контракта</t>
    </r>
    <r>
      <rPr>
        <sz val="13"/>
        <color theme="1"/>
        <rFont val="XO Thames"/>
        <family val="1"/>
        <charset val="204"/>
      </rPr>
      <t xml:space="preserve">
В целях соблюдения требований Федерального закона от 05.04.2013  № 44-ФЗ «О контрактной системе в сфере закупок товаров, работ, услуг для обеспечения государственных и муниципальных нужд» определения порядка формирования начальной (максимальной) цены контракта Заказчиком  проведен мониторинг цен на оказание услуг по организации и проведению обязательной сертификации продукции "футболки для взрослых/детей".
ФКУ ИК-5 ГУФСИН России по Красноярскому краю, удовлетворяющие требованиям заказчика. При определении начальной (максимальной) цены контракта Заказчиком использовался метод сопоставимых рыночных цен.
Цена контракта  рассчитана государственным заказчиком на основании ценовых предложений потенциальных участников закупки
</t>
    </r>
  </si>
  <si>
    <t>Услуги по организации и проведению обязательной сертификации продукции "футболки для взрослых/детей" ОКПД2 71.20.19.129 / КТРУ 71.20.10.000-00000004 (применяется С 01.01.2027)</t>
  </si>
  <si>
    <t>уе</t>
  </si>
  <si>
    <t>В результате проведенного расчета Н(М)ЦК, ЦКЕП контракта составила, руб.: 170 000,00</t>
  </si>
  <si>
    <t>Предложение №1 Вх.   № 24/то/47/1-4374 от 16.06.2026 на запрос от 19.06.2026 г. № 24/ТО/47/14/5-6-712</t>
  </si>
  <si>
    <t>Предложение №2 Вх.   № 24/ТО/47/1-4372 от 19.06.2026 на запрос от 23.04.2026 г. № 24/ТО/47/14/5-6-713</t>
  </si>
  <si>
    <t>Предложение №3 Вх.   № 24/ТО/47/1-4373 от 19.06.2026 на запрос от 19.06.2026 г. № 24/ТО/47/14/5-6-714</t>
  </si>
  <si>
    <t xml:space="preserve">На запросы от 19.06.2026 г. № 24/ТО/47/14/5-6-715 и от 19.06.2026 г. № 24/ТО/47/14/5-6-716 коммерческих предложений не поступало. Из выше приведенной таблицы следует, что цена предложения №1 является самой низкой (ниже средней). На *Определение НМЦК произведено Заказчиком в соответствии с  Приказом Минэкономразвития России от 02.10.2013 N 567 "Об утверждении Методических рекомендаций по применению методов определения начальной (максимальной) цены контракта, цены контракта, заключаемого с единственным поставщиком (подрядчиком, исполнителем)". </t>
  </si>
  <si>
    <t>Приложение к Государственному контракту № ______ от _________________</t>
  </si>
  <si>
    <t>___________________________</t>
  </si>
  <si>
    <t>______________________А.А.Иванцов</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</si>
</sst>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9" x14ac:knownFonts="1">
    <font>
      <sz val="11"/>
      <color theme="1"/>
      <name val="Calibri"/>
      <family val="2"/>
      <charset val="204"/>
      <scheme val="minor"/>
    </font>
    <font>
      <sz val="13"/>
      <color theme="1"/>
      <name val="XO Thames"/>
      <family val="1"/>
      <charset val="204"/>
    </font>
    <font>
      <b/>
      <sz val="13"/>
      <color theme="1"/>
      <name val="XO Thames"/>
      <family val="1"/>
      <charset val="204"/>
    </font>
    <font>
      <b/>
      <sz val="10"/>
      <color indexed="8"/>
      <name val="Times New Roman"/>
      <family val="1"/>
      <charset val="204"/>
    </font>
    <font>
      <sz val="10"/>
      <color theme="1"/>
      <name val="Times New Roman"/>
      <family val="1"/>
      <charset val="204"/>
    </font>
    <font>
      <i/>
      <sz val="10"/>
      <color indexed="8"/>
      <name val="Times New Roman"/>
      <family val="1"/>
      <charset val="204"/>
    </font>
    <font>
      <sz val="10"/>
      <color indexed="8"/>
      <name val="Times New Roman"/>
      <family val="1"/>
      <charset val="204"/>
    </font>
    <font>
      <b/>
      <sz val="10"/>
      <color theme="1"/>
      <name val="Times New Roman"/>
      <family val="1"/>
      <charset val="204"/>
    </font>
    <font>
      <sz val="11"/>
      <color theme="1"/>
      <name val="XO Thames"/>
      <family val="1"/>
      <charset val="204"/>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40">
    <xf numFmtId="0" fontId="0" fillId="0" borderId="0" xfId="0"/>
    <xf numFmtId="0" fontId="1" fillId="0" borderId="0" xfId="0" applyFont="1"/>
    <xf numFmtId="0" fontId="1" fillId="0" borderId="0" xfId="0" applyFont="1" applyAlignment="1">
      <alignment horizontal="left"/>
    </xf>
    <xf numFmtId="0" fontId="1" fillId="0" borderId="1" xfId="0" applyFont="1" applyBorder="1" applyAlignment="1">
      <alignment horizontal="center" vertical="center" wrapText="1"/>
    </xf>
    <xf numFmtId="0" fontId="1" fillId="0" borderId="0" xfId="0" applyFont="1" applyAlignment="1">
      <alignment vertical="center"/>
    </xf>
    <xf numFmtId="2" fontId="1" fillId="0" borderId="1" xfId="0" applyNumberFormat="1" applyFont="1" applyBorder="1" applyAlignment="1">
      <alignment horizontal="center" vertical="center" wrapText="1"/>
    </xf>
    <xf numFmtId="0" fontId="1" fillId="0" borderId="0" xfId="0" applyFont="1" applyAlignment="1">
      <alignment horizontal="center" vertical="center" wrapText="1"/>
    </xf>
    <xf numFmtId="0" fontId="3" fillId="0" borderId="8" xfId="0" applyFont="1" applyBorder="1" applyAlignment="1">
      <alignment horizontal="center" vertical="top" wrapText="1"/>
    </xf>
    <xf numFmtId="0" fontId="3" fillId="0" borderId="8" xfId="0" applyFont="1" applyFill="1" applyBorder="1" applyAlignment="1">
      <alignment horizontal="center" vertical="top" wrapText="1"/>
    </xf>
    <xf numFmtId="0" fontId="6" fillId="0" borderId="8" xfId="0" applyFont="1" applyBorder="1" applyAlignment="1">
      <alignment horizontal="center" vertical="top" wrapText="1"/>
    </xf>
    <xf numFmtId="0" fontId="7" fillId="0" borderId="8" xfId="0" applyFont="1" applyBorder="1" applyAlignment="1">
      <alignment horizontal="center" vertical="top" wrapText="1"/>
    </xf>
    <xf numFmtId="0" fontId="6" fillId="0" borderId="1" xfId="0" applyFont="1" applyFill="1" applyBorder="1" applyAlignment="1">
      <alignment horizontal="center" vertical="center" shrinkToFit="1"/>
    </xf>
    <xf numFmtId="4" fontId="6" fillId="0" borderId="1" xfId="0" applyNumberFormat="1" applyFont="1" applyFill="1" applyBorder="1" applyAlignment="1">
      <alignment horizontal="center" vertical="center" shrinkToFit="1"/>
    </xf>
    <xf numFmtId="4" fontId="4" fillId="0" borderId="1" xfId="0" applyNumberFormat="1" applyFont="1" applyBorder="1" applyAlignment="1">
      <alignment horizontal="center" vertical="center" shrinkToFit="1"/>
    </xf>
    <xf numFmtId="2" fontId="6" fillId="2" borderId="1" xfId="0" applyNumberFormat="1" applyFont="1" applyFill="1" applyBorder="1" applyAlignment="1">
      <alignment horizontal="center" vertical="center" shrinkToFit="1"/>
    </xf>
    <xf numFmtId="164" fontId="6" fillId="0" borderId="1" xfId="0" applyNumberFormat="1" applyFont="1" applyBorder="1" applyAlignment="1">
      <alignment horizontal="center" vertical="center" shrinkToFit="1"/>
    </xf>
    <xf numFmtId="2" fontId="6" fillId="0" borderId="1" xfId="0" applyNumberFormat="1" applyFont="1" applyBorder="1" applyAlignment="1">
      <alignment horizontal="center" vertical="center" shrinkToFit="1"/>
    </xf>
    <xf numFmtId="0" fontId="7" fillId="0" borderId="0" xfId="0" applyFont="1" applyBorder="1" applyAlignment="1">
      <alignment vertical="center"/>
    </xf>
    <xf numFmtId="2" fontId="7" fillId="0" borderId="0" xfId="0" applyNumberFormat="1" applyFont="1" applyAlignment="1">
      <alignment vertical="center"/>
    </xf>
    <xf numFmtId="0" fontId="4" fillId="0" borderId="0" xfId="0" applyFont="1"/>
    <xf numFmtId="4" fontId="7" fillId="0" borderId="0" xfId="0" applyNumberFormat="1" applyFont="1"/>
    <xf numFmtId="0" fontId="1" fillId="0" borderId="1" xfId="0" applyFont="1" applyFill="1" applyBorder="1" applyAlignment="1">
      <alignment horizontal="center" vertical="center" wrapText="1"/>
    </xf>
    <xf numFmtId="2" fontId="3" fillId="0" borderId="1" xfId="0" applyNumberFormat="1" applyFont="1" applyBorder="1" applyAlignment="1">
      <alignment horizontal="center" vertical="center" shrinkToFit="1"/>
    </xf>
    <xf numFmtId="0" fontId="8" fillId="0" borderId="6" xfId="0" applyFont="1" applyBorder="1" applyAlignment="1">
      <alignment horizontal="justify" vertical="center" wrapText="1"/>
    </xf>
    <xf numFmtId="0" fontId="1" fillId="0" borderId="0" xfId="0" applyFont="1" applyAlignment="1">
      <alignment horizontal="right" vertical="top"/>
    </xf>
    <xf numFmtId="0" fontId="3" fillId="0" borderId="3" xfId="0" applyFont="1" applyBorder="1" applyAlignment="1">
      <alignment horizontal="center" vertical="top" wrapText="1"/>
    </xf>
    <xf numFmtId="0" fontId="4" fillId="0" borderId="4" xfId="0" applyFont="1" applyBorder="1" applyAlignment="1"/>
    <xf numFmtId="0" fontId="4" fillId="0" borderId="5" xfId="0" applyFont="1" applyBorder="1" applyAlignment="1"/>
    <xf numFmtId="0" fontId="7" fillId="0" borderId="0" xfId="0" applyFont="1" applyBorder="1" applyAlignment="1">
      <alignment horizontal="left" vertical="center"/>
    </xf>
    <xf numFmtId="0" fontId="4" fillId="0" borderId="0" xfId="0" applyFont="1" applyAlignment="1">
      <alignment horizontal="left" wrapText="1"/>
    </xf>
    <xf numFmtId="0" fontId="1" fillId="0" borderId="2" xfId="0" applyFont="1" applyBorder="1" applyAlignment="1">
      <alignment horizontal="center" vertical="center" wrapText="1"/>
    </xf>
    <xf numFmtId="0" fontId="1" fillId="0" borderId="2" xfId="0" applyFont="1" applyBorder="1" applyAlignment="1">
      <alignment horizontal="center" vertical="center"/>
    </xf>
    <xf numFmtId="0" fontId="3"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 xfId="0" applyFont="1" applyBorder="1" applyAlignment="1">
      <alignment horizontal="center" vertical="center" wrapText="1"/>
    </xf>
    <xf numFmtId="2" fontId="3" fillId="0" borderId="1" xfId="0" applyNumberFormat="1" applyFont="1" applyFill="1" applyBorder="1" applyAlignment="1">
      <alignment horizontal="center" vertical="top" wrapText="1"/>
    </xf>
    <xf numFmtId="0" fontId="1" fillId="0" borderId="2" xfId="0" applyFont="1" applyBorder="1" applyAlignment="1">
      <alignment horizontal="center" vertical="top" wrapText="1"/>
    </xf>
    <xf numFmtId="0" fontId="1" fillId="0" borderId="0" xfId="0" applyFont="1" applyBorder="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wmf"/><Relationship Id="rId1" Type="http://schemas.openxmlformats.org/officeDocument/2006/relationships/image" Target="../media/image1.wmf"/><Relationship Id="rId4" Type="http://schemas.openxmlformats.org/officeDocument/2006/relationships/image" Target="../media/image4.wmf"/></Relationships>
</file>

<file path=xl/drawings/drawing1.xml><?xml version="1.0" encoding="utf-8"?>
<xdr:wsDr xmlns:xdr="http://schemas.openxmlformats.org/drawingml/2006/spreadsheetDrawing" xmlns:a="http://schemas.openxmlformats.org/drawingml/2006/main">
  <xdr:twoCellAnchor>
    <xdr:from>
      <xdr:col>7</xdr:col>
      <xdr:colOff>19050</xdr:colOff>
      <xdr:row>2</xdr:row>
      <xdr:rowOff>952500</xdr:rowOff>
    </xdr:from>
    <xdr:to>
      <xdr:col>8</xdr:col>
      <xdr:colOff>0</xdr:colOff>
      <xdr:row>2</xdr:row>
      <xdr:rowOff>1304925</xdr:rowOff>
    </xdr:to>
    <xdr:pic>
      <xdr:nvPicPr>
        <xdr:cNvPr id="18"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40028" y="8613913"/>
          <a:ext cx="1604342"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304800</xdr:colOff>
      <xdr:row>2</xdr:row>
      <xdr:rowOff>1238250</xdr:rowOff>
    </xdr:from>
    <xdr:to>
      <xdr:col>8</xdr:col>
      <xdr:colOff>457200</xdr:colOff>
      <xdr:row>2</xdr:row>
      <xdr:rowOff>1466850</xdr:rowOff>
    </xdr:to>
    <xdr:pic>
      <xdr:nvPicPr>
        <xdr:cNvPr id="19"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749170" y="8899663"/>
          <a:ext cx="1524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19050</xdr:colOff>
      <xdr:row>2</xdr:row>
      <xdr:rowOff>952500</xdr:rowOff>
    </xdr:from>
    <xdr:to>
      <xdr:col>8</xdr:col>
      <xdr:colOff>0</xdr:colOff>
      <xdr:row>2</xdr:row>
      <xdr:rowOff>1304925</xdr:rowOff>
    </xdr:to>
    <xdr:pic>
      <xdr:nvPicPr>
        <xdr:cNvPr id="20"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40028" y="8613913"/>
          <a:ext cx="1604342"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304800</xdr:colOff>
      <xdr:row>2</xdr:row>
      <xdr:rowOff>1238250</xdr:rowOff>
    </xdr:from>
    <xdr:to>
      <xdr:col>8</xdr:col>
      <xdr:colOff>457200</xdr:colOff>
      <xdr:row>2</xdr:row>
      <xdr:rowOff>1466850</xdr:rowOff>
    </xdr:to>
    <xdr:pic>
      <xdr:nvPicPr>
        <xdr:cNvPr id="21"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749170" y="8899663"/>
          <a:ext cx="1524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19050</xdr:colOff>
      <xdr:row>2</xdr:row>
      <xdr:rowOff>952500</xdr:rowOff>
    </xdr:from>
    <xdr:to>
      <xdr:col>10</xdr:col>
      <xdr:colOff>0</xdr:colOff>
      <xdr:row>2</xdr:row>
      <xdr:rowOff>1304925</xdr:rowOff>
    </xdr:to>
    <xdr:pic>
      <xdr:nvPicPr>
        <xdr:cNvPr id="2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75115" y="8613913"/>
          <a:ext cx="792646"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19050</xdr:colOff>
      <xdr:row>2</xdr:row>
      <xdr:rowOff>923925</xdr:rowOff>
    </xdr:from>
    <xdr:to>
      <xdr:col>8</xdr:col>
      <xdr:colOff>1019175</xdr:colOff>
      <xdr:row>2</xdr:row>
      <xdr:rowOff>1362075</xdr:rowOff>
    </xdr:to>
    <xdr:pic>
      <xdr:nvPicPr>
        <xdr:cNvPr id="23" name="Picture 2"/>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463420" y="8585338"/>
          <a:ext cx="79057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789333</xdr:colOff>
      <xdr:row>2</xdr:row>
      <xdr:rowOff>332961</xdr:rowOff>
    </xdr:from>
    <xdr:to>
      <xdr:col>10</xdr:col>
      <xdr:colOff>768213</xdr:colOff>
      <xdr:row>2</xdr:row>
      <xdr:rowOff>694911</xdr:rowOff>
    </xdr:to>
    <xdr:pic>
      <xdr:nvPicPr>
        <xdr:cNvPr id="24" name="Picture 5"/>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2012268" y="2685222"/>
          <a:ext cx="79057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304800</xdr:colOff>
      <xdr:row>2</xdr:row>
      <xdr:rowOff>1238250</xdr:rowOff>
    </xdr:from>
    <xdr:to>
      <xdr:col>10</xdr:col>
      <xdr:colOff>457200</xdr:colOff>
      <xdr:row>2</xdr:row>
      <xdr:rowOff>1466850</xdr:rowOff>
    </xdr:to>
    <xdr:pic>
      <xdr:nvPicPr>
        <xdr:cNvPr id="25"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372561" y="8899663"/>
          <a:ext cx="1524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9"/>
  <sheetViews>
    <sheetView tabSelected="1" view="pageBreakPreview" topLeftCell="A4" zoomScale="115" zoomScaleNormal="115" zoomScaleSheetLayoutView="115" workbookViewId="0">
      <selection activeCell="B18" sqref="B18"/>
    </sheetView>
  </sheetViews>
  <sheetFormatPr defaultRowHeight="16.5" x14ac:dyDescent="0.25"/>
  <cols>
    <col min="1" max="1" width="9.140625" style="1"/>
    <col min="2" max="2" width="23.5703125" style="1" customWidth="1"/>
    <col min="3" max="3" width="11.42578125" style="1" customWidth="1"/>
    <col min="4" max="4" width="12.42578125" style="1" customWidth="1"/>
    <col min="5" max="5" width="25.7109375" style="1" customWidth="1"/>
    <col min="6" max="6" width="24.5703125" style="1" customWidth="1"/>
    <col min="7" max="7" width="24.85546875" style="1" customWidth="1"/>
    <col min="8" max="8" width="24.28515625" style="1" customWidth="1"/>
    <col min="9" max="11" width="12.140625" style="1" customWidth="1"/>
    <col min="12" max="12" width="13.42578125" style="1" customWidth="1"/>
    <col min="13" max="13" width="11" style="1" bestFit="1" customWidth="1"/>
    <col min="14" max="16" width="11" style="1" customWidth="1"/>
    <col min="17" max="17" width="13.85546875" style="1" customWidth="1"/>
    <col min="18" max="16384" width="9.140625" style="1"/>
  </cols>
  <sheetData>
    <row r="1" spans="1:18" ht="151.5" customHeight="1" x14ac:dyDescent="0.25">
      <c r="A1" s="30" t="s">
        <v>18</v>
      </c>
      <c r="B1" s="31"/>
      <c r="C1" s="31"/>
      <c r="D1" s="31"/>
      <c r="E1" s="31"/>
      <c r="F1" s="31"/>
      <c r="G1" s="31"/>
      <c r="H1" s="31"/>
      <c r="I1" s="31"/>
      <c r="J1" s="31"/>
      <c r="K1" s="31"/>
      <c r="L1" s="31"/>
      <c r="P1" s="38" t="s">
        <v>26</v>
      </c>
      <c r="Q1" s="38"/>
      <c r="R1" s="24"/>
    </row>
    <row r="2" spans="1:18" ht="33.75" customHeight="1" x14ac:dyDescent="0.25">
      <c r="A2" s="32" t="s">
        <v>0</v>
      </c>
      <c r="B2" s="34" t="s">
        <v>1</v>
      </c>
      <c r="C2" s="34" t="s">
        <v>2</v>
      </c>
      <c r="D2" s="34" t="s">
        <v>3</v>
      </c>
      <c r="E2" s="36" t="s">
        <v>4</v>
      </c>
      <c r="F2" s="36"/>
      <c r="G2" s="36"/>
      <c r="H2" s="37" t="s">
        <v>5</v>
      </c>
      <c r="I2" s="37"/>
      <c r="J2" s="37"/>
      <c r="K2" s="25" t="s">
        <v>6</v>
      </c>
      <c r="L2" s="26"/>
      <c r="M2" s="26"/>
      <c r="N2" s="26"/>
      <c r="O2" s="26"/>
      <c r="P2" s="26"/>
      <c r="Q2" s="27"/>
      <c r="R2" s="4"/>
    </row>
    <row r="3" spans="1:18" ht="250.5" customHeight="1" thickBot="1" x14ac:dyDescent="0.3">
      <c r="A3" s="33"/>
      <c r="B3" s="35"/>
      <c r="C3" s="35"/>
      <c r="D3" s="35"/>
      <c r="E3" s="3" t="s">
        <v>22</v>
      </c>
      <c r="F3" s="3" t="s">
        <v>23</v>
      </c>
      <c r="G3" s="3" t="s">
        <v>24</v>
      </c>
      <c r="H3" s="7" t="s">
        <v>7</v>
      </c>
      <c r="I3" s="7" t="s">
        <v>8</v>
      </c>
      <c r="J3" s="8" t="s">
        <v>9</v>
      </c>
      <c r="K3" s="9" t="s">
        <v>14</v>
      </c>
      <c r="L3" s="10" t="s">
        <v>10</v>
      </c>
      <c r="M3" s="10" t="s">
        <v>11</v>
      </c>
      <c r="N3" s="21" t="s">
        <v>15</v>
      </c>
      <c r="O3" s="21" t="s">
        <v>16</v>
      </c>
      <c r="P3" s="21" t="s">
        <v>17</v>
      </c>
      <c r="Q3" s="10" t="s">
        <v>12</v>
      </c>
      <c r="R3" s="4"/>
    </row>
    <row r="4" spans="1:18" ht="157.5" thickBot="1" x14ac:dyDescent="0.3">
      <c r="A4" s="11">
        <v>1</v>
      </c>
      <c r="B4" s="23" t="s">
        <v>19</v>
      </c>
      <c r="C4" s="3" t="s">
        <v>20</v>
      </c>
      <c r="D4" s="3">
        <v>1</v>
      </c>
      <c r="E4" s="5">
        <v>170000</v>
      </c>
      <c r="F4" s="5">
        <v>208000</v>
      </c>
      <c r="G4" s="5">
        <v>230000</v>
      </c>
      <c r="H4" s="12">
        <f t="shared" ref="H4" si="0">AVERAGE(E4:G4)</f>
        <v>202666.66666666666</v>
      </c>
      <c r="I4" s="13">
        <f t="shared" ref="I4" si="1">SQRT(((SUM((POWER(E4-H4,2)),(POWER(F4-H4,2)),(POWER(G4-H4,2)))/(COLUMNS(E4:G4)-1))))</f>
        <v>30353.473167552562</v>
      </c>
      <c r="J4" s="13">
        <f t="shared" ref="J4" si="2">I4/H4*100</f>
        <v>14.977042681358171</v>
      </c>
      <c r="K4" s="14">
        <f t="shared" ref="K4" si="3">((D4/3)*(SUM(E4:G4)))</f>
        <v>202666.66666666666</v>
      </c>
      <c r="L4" s="15">
        <f t="shared" ref="L4" si="4">K4/D4</f>
        <v>202666.66666666666</v>
      </c>
      <c r="M4" s="16">
        <f>ROUND(L4,2)</f>
        <v>202666.67</v>
      </c>
      <c r="N4" s="22">
        <f>E4*D4</f>
        <v>170000</v>
      </c>
      <c r="O4" s="22">
        <f>F4*D4</f>
        <v>208000</v>
      </c>
      <c r="P4" s="22">
        <f>G4*D4</f>
        <v>230000</v>
      </c>
      <c r="Q4" s="16">
        <f>M4*D4</f>
        <v>202666.67</v>
      </c>
    </row>
    <row r="5" spans="1:18" ht="25.5" customHeight="1" x14ac:dyDescent="0.25">
      <c r="A5" s="28" t="s">
        <v>21</v>
      </c>
      <c r="B5" s="28"/>
      <c r="C5" s="28"/>
      <c r="D5" s="28"/>
      <c r="E5" s="28"/>
      <c r="F5" s="28"/>
      <c r="G5" s="28"/>
      <c r="H5" s="17"/>
      <c r="I5" s="17"/>
      <c r="J5" s="17"/>
      <c r="K5" s="18"/>
      <c r="L5" s="19"/>
      <c r="M5" s="19"/>
      <c r="N5" s="19"/>
      <c r="O5" s="19"/>
      <c r="P5" s="19"/>
      <c r="Q5" s="20">
        <f>Q4</f>
        <v>202666.67</v>
      </c>
    </row>
    <row r="6" spans="1:18" ht="36.75" customHeight="1" x14ac:dyDescent="0.25">
      <c r="A6" s="29" t="s">
        <v>25</v>
      </c>
      <c r="B6" s="29"/>
      <c r="C6" s="29"/>
      <c r="D6" s="29"/>
      <c r="E6" s="29"/>
      <c r="F6" s="29"/>
      <c r="G6" s="29"/>
      <c r="H6" s="29"/>
      <c r="I6" s="29"/>
      <c r="J6" s="29"/>
      <c r="K6" s="29"/>
      <c r="L6" s="19"/>
      <c r="M6" s="19"/>
      <c r="N6" s="19"/>
      <c r="O6" s="19"/>
      <c r="P6" s="19"/>
      <c r="Q6" s="19"/>
    </row>
    <row r="7" spans="1:18" ht="20.25" customHeight="1" x14ac:dyDescent="0.25">
      <c r="A7" s="19" t="s">
        <v>13</v>
      </c>
      <c r="B7" s="19"/>
      <c r="C7" s="19"/>
      <c r="D7" s="19"/>
      <c r="E7" s="19"/>
      <c r="F7" s="19"/>
      <c r="G7" s="19"/>
      <c r="H7" s="19"/>
      <c r="I7" s="19"/>
      <c r="J7" s="19"/>
      <c r="K7" s="19"/>
      <c r="L7" s="19"/>
      <c r="M7" s="19"/>
      <c r="N7" s="19"/>
      <c r="O7" s="19"/>
      <c r="P7" s="19"/>
      <c r="Q7" s="19"/>
    </row>
    <row r="8" spans="1:18" x14ac:dyDescent="0.25">
      <c r="A8" s="6"/>
      <c r="B8" s="6"/>
      <c r="C8" s="6"/>
      <c r="D8" s="6"/>
      <c r="E8" s="6"/>
      <c r="F8" s="6"/>
      <c r="G8" s="6"/>
      <c r="H8" s="6"/>
      <c r="I8" s="6"/>
      <c r="J8" s="6"/>
      <c r="K8" s="6"/>
    </row>
    <row r="10" spans="1:18" x14ac:dyDescent="0.25">
      <c r="B10" s="2" t="s">
        <v>27</v>
      </c>
      <c r="D10" s="39"/>
      <c r="E10" s="39"/>
      <c r="F10" s="39"/>
      <c r="G10" s="39" t="s">
        <v>28</v>
      </c>
    </row>
    <row r="11" spans="1:18" x14ac:dyDescent="0.25">
      <c r="B11" s="2"/>
    </row>
    <row r="15" spans="1:18" ht="25.5" customHeight="1" x14ac:dyDescent="0.25"/>
    <row r="16" spans="1:18" ht="25.5" customHeight="1" x14ac:dyDescent="0.25"/>
    <row r="17" ht="25.5" customHeight="1" x14ac:dyDescent="0.25"/>
    <row r="18" ht="25.5" customHeight="1" x14ac:dyDescent="0.25"/>
    <row r="19" ht="25.5" customHeight="1" x14ac:dyDescent="0.25"/>
  </sheetData>
  <mergeCells count="11">
    <mergeCell ref="K2:Q2"/>
    <mergeCell ref="A5:G5"/>
    <mergeCell ref="A6:K6"/>
    <mergeCell ref="A1:L1"/>
    <mergeCell ref="A2:A3"/>
    <mergeCell ref="B2:B3"/>
    <mergeCell ref="C2:C3"/>
    <mergeCell ref="D2:D3"/>
    <mergeCell ref="E2:G2"/>
    <mergeCell ref="H2:J2"/>
    <mergeCell ref="P1:Q1"/>
  </mergeCells>
  <pageMargins left="0.7" right="0.7" top="0.75" bottom="0.75" header="0.3" footer="0.3"/>
  <pageSetup paperSize="9" scale="4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Иван Владимирович Жоромский</dc:creator>
  <cp:lastModifiedBy>Назарцева И.А.</cp:lastModifiedBy>
  <cp:lastPrinted>2026-06-23T07:12:30Z</cp:lastPrinted>
  <dcterms:created xsi:type="dcterms:W3CDTF">2023-03-05T15:10:55Z</dcterms:created>
  <dcterms:modified xsi:type="dcterms:W3CDTF">2026-06-23T07:13:59Z</dcterms:modified>
</cp:coreProperties>
</file>