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010" windowHeight="12270"/>
  </bookViews>
  <sheets>
    <sheet name="По минимальной цене (2)" sheetId="4" r:id="rId1"/>
  </sheets>
  <definedNames>
    <definedName name="_xlnm.Print_Area" localSheetId="0">'По минимальной цене (2)'!$A$1:$O$32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1" i="4" l="1"/>
  <c r="O21" i="4" s="1"/>
  <c r="L21" i="4"/>
  <c r="M21" i="4" s="1"/>
  <c r="K21" i="4"/>
  <c r="I21" i="4"/>
  <c r="G21" i="4"/>
  <c r="N20" i="4"/>
  <c r="O20" i="4" s="1"/>
  <c r="L20" i="4"/>
  <c r="M20" i="4" s="1"/>
  <c r="K20" i="4"/>
  <c r="K22" i="4" s="1"/>
  <c r="I20" i="4"/>
  <c r="G20" i="4"/>
  <c r="N19" i="4"/>
  <c r="O19" i="4" s="1"/>
  <c r="L19" i="4"/>
  <c r="M19" i="4" s="1"/>
  <c r="K19" i="4"/>
  <c r="I19" i="4"/>
  <c r="G19" i="4"/>
  <c r="G22" i="4" l="1"/>
  <c r="D26" i="4"/>
  <c r="I22" i="4"/>
  <c r="D25" i="4" s="1"/>
  <c r="J13" i="4"/>
  <c r="D24" i="4"/>
  <c r="I28" i="4" s="1"/>
</calcChain>
</file>

<file path=xl/sharedStrings.xml><?xml version="1.0" encoding="utf-8"?>
<sst xmlns="http://schemas.openxmlformats.org/spreadsheetml/2006/main" count="66" uniqueCount="47">
  <si>
    <t>Наименование товара</t>
  </si>
  <si>
    <t>Кол-во</t>
  </si>
  <si>
    <t>Поставщик1</t>
  </si>
  <si>
    <t>Поставщик2</t>
  </si>
  <si>
    <t>Ед. изм.</t>
  </si>
  <si>
    <t>Поставщик3</t>
  </si>
  <si>
    <t>№ п/п</t>
  </si>
  <si>
    <t>руб.</t>
  </si>
  <si>
    <t>1.</t>
  </si>
  <si>
    <t>2.</t>
  </si>
  <si>
    <t>3.</t>
  </si>
  <si>
    <t>4.</t>
  </si>
  <si>
    <t>ИТОГО:</t>
  </si>
  <si>
    <t>Ценовые предложения</t>
  </si>
  <si>
    <t>Цена за ед., руб.</t>
  </si>
  <si>
    <t>Цена всего, руб.</t>
  </si>
  <si>
    <t xml:space="preserve">дата </t>
  </si>
  <si>
    <t>Обоснование начальной максимальной цены контракта (цена контракта)</t>
  </si>
  <si>
    <t>Согласно ст. 22 ФЗ-44 выбран следующий метод определения цены контракта:</t>
  </si>
  <si>
    <t>Обоснование цены контракта:</t>
  </si>
  <si>
    <t>шт</t>
  </si>
  <si>
    <t>2.1.</t>
  </si>
  <si>
    <t>2.2.</t>
  </si>
  <si>
    <t>2.3.</t>
  </si>
  <si>
    <r>
      <rPr>
        <b/>
        <sz val="11"/>
        <color theme="1"/>
        <rFont val="Times New Roman"/>
        <family val="1"/>
        <charset val="204"/>
      </rPr>
      <t>Расчет начальной максимальной цены контракта (НМЦК)</t>
    </r>
    <r>
      <rPr>
        <sz val="11"/>
        <color theme="1"/>
        <rFont val="Times New Roman"/>
        <family val="1"/>
        <charset val="204"/>
      </rPr>
      <t xml:space="preserve"> выполнен на основании представленных коммерческих предложений. </t>
    </r>
  </si>
  <si>
    <t>Код по КТРУ / ОКДП 2</t>
  </si>
  <si>
    <r>
      <rPr>
        <b/>
        <sz val="11"/>
        <color theme="1"/>
        <rFont val="Times New Roman"/>
        <family val="1"/>
        <charset val="204"/>
      </rPr>
      <t xml:space="preserve">Наименование валюты в соответствии с общероссийским классификатором валют: </t>
    </r>
    <r>
      <rPr>
        <sz val="11"/>
        <color theme="1"/>
        <rFont val="Times New Roman"/>
        <family val="1"/>
        <charset val="204"/>
      </rPr>
      <t>Российский рубль</t>
    </r>
  </si>
  <si>
    <t>Расчёт цен произведён согласно счетов, коммерческих предложений, прайсов с учётом доставки: до г. Якутск</t>
  </si>
  <si>
    <t>Метод сопоставимых рыночных цен</t>
  </si>
  <si>
    <t>Для обоснования цены контракта направлен запрос потенциальным поставщикам. Получены  коммерческие предложения от 3 поставщиков:</t>
  </si>
  <si>
    <t>Приложение №2 
к извещению о проведении аукциона в электронной форме</t>
  </si>
  <si>
    <t>Начальник ОМТС</t>
  </si>
  <si>
    <r>
      <t xml:space="preserve">Заказчик установил </t>
    </r>
    <r>
      <rPr>
        <b/>
        <sz val="11"/>
        <color theme="1"/>
        <rFont val="Times New Roman"/>
        <family val="1"/>
        <charset val="204"/>
      </rPr>
      <t xml:space="preserve">НМЦК по минимальному значению </t>
    </r>
    <r>
      <rPr>
        <sz val="11"/>
        <color theme="1"/>
        <rFont val="Times New Roman"/>
        <family val="1"/>
        <charset val="204"/>
      </rPr>
      <t>из предложенных коммерческих предложений равное</t>
    </r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</si>
  <si>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</si>
  <si>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</si>
  <si>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>Коэффициент вариации (%)</t>
  </si>
  <si>
    <t>Средняя цена (руб.)</t>
  </si>
  <si>
    <t>НМЦК
(руб.)</t>
  </si>
  <si>
    <t>Коммерческое предложение б/н от .......</t>
  </si>
  <si>
    <t xml:space="preserve">Ввиду возможной экономии бюджетных средств, за начальную максимальную цену контракта принято минимальное значение из представленных коммерческих предложений
(Письмо Минфина России от 08.09.2017 N 24-01-09/58179)
</t>
  </si>
  <si>
    <t>Коммерческое предложение № 49 от 25.06.2026 г.</t>
  </si>
  <si>
    <t>Чертеж пресс-формы резинового демпфера 141х70</t>
  </si>
  <si>
    <t>Демпфер резиновый 141х70</t>
  </si>
  <si>
    <t>22.19.9 </t>
  </si>
  <si>
    <t>58.19.12.000</t>
  </si>
  <si>
    <t>01.07.2026 г</t>
  </si>
  <si>
    <t>Г.Г.Михайлов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</si>
</sst>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NumberFormat="1" applyFont="1" applyFill="1" applyBorder="1" applyAlignment="1" applyProtection="1">
      <alignment vertical="top"/>
    </xf>
    <xf numFmtId="0" fontId="5" fillId="0" borderId="0" xfId="0" applyFont="1"/>
    <xf numFmtId="0" fontId="4" fillId="0" borderId="0" xfId="0" applyFont="1" applyAlignment="1"/>
    <xf numFmtId="14" fontId="4" fillId="0" borderId="1" xfId="0" applyNumberFormat="1" applyFont="1" applyBorder="1"/>
    <xf numFmtId="2" fontId="4" fillId="0" borderId="0" xfId="0" applyNumberFormat="1" applyFont="1" applyBorder="1"/>
    <xf numFmtId="0" fontId="6" fillId="0" borderId="0" xfId="0" applyFont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/>
    <xf numFmtId="4" fontId="6" fillId="0" borderId="0" xfId="0" applyNumberFormat="1" applyFont="1" applyAlignment="1">
      <alignment horizontal="center" vertical="center" wrapText="1"/>
    </xf>
    <xf numFmtId="0" fontId="10" fillId="0" borderId="0" xfId="0" applyFont="1"/>
    <xf numFmtId="164" fontId="5" fillId="0" borderId="1" xfId="0" applyNumberFormat="1" applyFont="1" applyBorder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4" xfId="1" applyFont="1" applyBorder="1" applyAlignment="1">
      <alignment horizontal="center" vertical="center"/>
    </xf>
    <xf numFmtId="164" fontId="8" fillId="0" borderId="4" xfId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top"/>
    </xf>
    <xf numFmtId="0" fontId="4" fillId="0" borderId="7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24847</xdr:colOff>
      <xdr:row>13</xdr:row>
      <xdr:rowOff>115953</xdr:rowOff>
    </xdr:from>
    <xdr:to>
      <xdr:col>3</xdr:col>
      <xdr:colOff>196297</xdr:colOff>
      <xdr:row>13</xdr:row>
      <xdr:rowOff>1853313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ECEEA2E-00E7-4BF2-9E9D-84312DBA1DBF}"/>
                </a:ext>
              </a:extLst>
            </xdr:cNvPr>
            <xdr:cNvSpPr txBox="1">
              <a:spLocks/>
            </xdr:cNvSpPr>
          </xdr:nvSpPr>
          <xdr:spPr>
            <a:xfrm>
              <a:off x="329647" y="3240153"/>
              <a:ext cx="321945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ru-RU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nary>
                      <m:naryPr>
                        <m:chr m:val="∑"/>
                        <m:ctrlPr>
                          <a:rPr lang="ru-RU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(объем) закупаемого товара;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x-none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xmlns:a14="http://schemas.microsoft.com/office/drawing/2010/main" id="{7ECEEA2E-00E7-4BF2-9E9D-84312DBA1DBF}"/>
                </a:ext>
              </a:extLst>
            </xdr:cNvPr>
            <xdr:cNvSpPr txBox="1">
              <a:spLocks/>
            </xdr:cNvSpPr>
          </xdr:nvSpPr>
          <xdr:spPr>
            <a:xfrm>
              <a:off x="329647" y="3240153"/>
              <a:ext cx="321945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GB" sz="1200" i="0">
                  <a:latin typeface="Cambria Math"/>
                </a:rPr>
                <a:t>〖</a:t>
              </a:r>
              <a:r>
                <a:rPr lang="ru-RU" sz="1200" b="0" i="0">
                  <a:latin typeface="Cambria Math" panose="02040503050406030204" pitchFamily="18" charset="0"/>
                </a:rPr>
                <a:t>НМЦК</a:t>
              </a:r>
              <a:r>
                <a:rPr lang="en-GB" sz="1200" b="0" i="0">
                  <a:latin typeface="Cambria Math"/>
                </a:rPr>
                <a:t>〗^</a:t>
              </a:r>
              <a:r>
                <a:rPr lang="ru-RU" sz="1200" b="0" i="0">
                  <a:latin typeface="Cambria Math" panose="02040503050406030204" pitchFamily="18" charset="0"/>
                </a:rPr>
                <a:t>рын=</a:t>
              </a:r>
              <a:r>
                <a:rPr lang="en-US" sz="1200" b="0" i="0">
                  <a:latin typeface="Cambria Math" panose="02040503050406030204" pitchFamily="18" charset="0"/>
                </a:rPr>
                <a:t>𝑣</a:t>
              </a:r>
              <a:r>
                <a:rPr lang="ru-RU" sz="1200" b="0" i="0">
                  <a:latin typeface="Cambria Math"/>
                </a:rPr>
                <a:t>/</a:t>
              </a:r>
              <a:r>
                <a:rPr lang="en-US" sz="1200" b="0" i="0">
                  <a:latin typeface="Cambria Math" panose="02040503050406030204" pitchFamily="18" charset="0"/>
                </a:rPr>
                <a:t>𝑛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ru-RU" sz="1200" b="0" i="0">
                  <a:latin typeface="Cambria Math"/>
                  <a:ea typeface="Cambria Math" panose="02040503050406030204" pitchFamily="18" charset="0"/>
                </a:rPr>
                <a:t>∑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_</a:t>
              </a:r>
              <a:r>
                <a:rPr lang="ru-RU" sz="1200" b="0" i="0">
                  <a:latin typeface="Cambria Math"/>
                  <a:ea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𝑖=1</a:t>
              </a:r>
              <a:r>
                <a:rPr lang="ru-RU" sz="1200" b="0" i="0">
                  <a:latin typeface="Cambria Math"/>
                  <a:ea typeface="Cambria Math" panose="02040503050406030204" pitchFamily="18" charset="0"/>
                </a:rPr>
                <a:t>)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^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▒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ru-RU" sz="1200" b="0" i="0">
                  <a:latin typeface="Cambria Math"/>
                  <a:ea typeface="Cambria Math" panose="02040503050406030204" pitchFamily="18" charset="0"/>
                </a:rPr>
                <a:t>_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 </a:t>
              </a:r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US" sz="1100" b="0" i="0">
                  <a:latin typeface="Cambria Math" panose="02040503050406030204" pitchFamily="18" charset="0"/>
                </a:rPr>
                <a:t>𝑣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количество (объем) закупаемого товара;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ru-RU" sz="1100" b="0" i="0">
                  <a:latin typeface="Cambria Math"/>
                  <a:ea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цена единицы товара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5</xdr:col>
      <xdr:colOff>397562</xdr:colOff>
      <xdr:row>13</xdr:row>
      <xdr:rowOff>107675</xdr:rowOff>
    </xdr:from>
    <xdr:to>
      <xdr:col>9</xdr:col>
      <xdr:colOff>418682</xdr:colOff>
      <xdr:row>13</xdr:row>
      <xdr:rowOff>1845035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68FC4B2-246C-4A47-90BC-831CB83ABD5C}"/>
                </a:ext>
              </a:extLst>
            </xdr:cNvPr>
            <xdr:cNvSpPr txBox="1"/>
          </xdr:nvSpPr>
          <xdr:spPr>
            <a:xfrm>
              <a:off x="4655237" y="3231875"/>
              <a:ext cx="320247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GB" sz="12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(</m:t>
                                    </m:r>
                                    <m:sSub>
                                      <m:sSubPr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 − </m:t>
                                    </m:r>
                                    <m:d>
                                      <m:dPr>
                                        <m:begChr m:val="⟨"/>
                                        <m:endChr m:val="⟩"/>
                                        <m:ctrlP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</m:d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 </m:t>
                                </m:r>
                              </m:e>
                            </m:nary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x-none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xmlns:a14="http://schemas.microsoft.com/office/drawing/2010/main" id="{768FC4B2-246C-4A47-90BC-831CB83ABD5C}"/>
                </a:ext>
              </a:extLst>
            </xdr:cNvPr>
            <xdr:cNvSpPr txBox="1"/>
          </xdr:nvSpPr>
          <xdr:spPr>
            <a:xfrm>
              <a:off x="4655237" y="3231875"/>
              <a:ext cx="320247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√((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∑2_(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𝑖=1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)^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▒〖〖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_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  − 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⟨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ru-RU" sz="1200" b="0" i="0">
                  <a:latin typeface="Cambria Math"/>
                  <a:ea typeface="Cambria Math" panose="02040503050406030204" pitchFamily="18" charset="0"/>
                </a:rPr>
                <a:t>⟩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〗^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  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〗)/(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𝑛−1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))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ru-RU" sz="1100" b="0" i="0">
                  <a:latin typeface="Cambria Math"/>
                  <a:ea typeface="Cambria Math" panose="02040503050406030204" pitchFamily="18" charset="0"/>
                </a:rPr>
                <a:t>⟩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b="0" i="0">
                  <a:effectLst/>
                  <a:latin typeface="Cambria Math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ru-RU" sz="1100" b="0" i="0">
                  <a:latin typeface="Cambria Math"/>
                  <a:ea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цена единицы товара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10</xdr:col>
      <xdr:colOff>588061</xdr:colOff>
      <xdr:row>13</xdr:row>
      <xdr:rowOff>99393</xdr:rowOff>
    </xdr:from>
    <xdr:to>
      <xdr:col>14</xdr:col>
      <xdr:colOff>607249</xdr:colOff>
      <xdr:row>13</xdr:row>
      <xdr:rowOff>1836753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B7D77623-C03D-4C6D-9870-DE53DA8CFFDC}"/>
                </a:ext>
              </a:extLst>
            </xdr:cNvPr>
            <xdr:cNvSpPr txBox="1"/>
          </xdr:nvSpPr>
          <xdr:spPr>
            <a:xfrm>
              <a:off x="8922436" y="3223593"/>
              <a:ext cx="3219588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d>
                          <m:dPr>
                            <m:begChr m:val="⟨"/>
                            <m:endChr m:val="⟩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 100</m:t>
                    </m:r>
                  </m:oMath>
                </m:oMathPara>
              </a14:m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en-GB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c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реднее квадратичное отклонение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xmlns:a14="http://schemas.microsoft.com/office/drawing/2010/main" id="{B7D77623-C03D-4C6D-9870-DE53DA8CFFDC}"/>
                </a:ext>
              </a:extLst>
            </xdr:cNvPr>
            <xdr:cNvSpPr txBox="1"/>
          </xdr:nvSpPr>
          <xdr:spPr>
            <a:xfrm>
              <a:off x="8922436" y="3223593"/>
              <a:ext cx="3219588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>
                  <a:latin typeface="Cambria Math" panose="02040503050406030204" pitchFamily="18" charset="0"/>
                </a:rPr>
                <a:t>𝑉=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200" b="0" i="0">
                  <a:latin typeface="Cambria Math"/>
                  <a:ea typeface="Cambria Math" panose="02040503050406030204" pitchFamily="18" charset="0"/>
                </a:rPr>
                <a:t>/⟨</a:t>
              </a:r>
              <a:r>
                <a:rPr lang="ru-RU" sz="1200" b="0" i="0">
                  <a:latin typeface="Cambria Math" panose="02040503050406030204" pitchFamily="18" charset="0"/>
                </a:rPr>
                <a:t>ц</a:t>
              </a:r>
              <a:r>
                <a:rPr lang="ru-RU" sz="1200" b="0" i="0">
                  <a:latin typeface="Cambria Math"/>
                </a:rPr>
                <a:t>⟩ </a:t>
              </a:r>
              <a:r>
                <a:rPr lang="en-US" sz="1200" b="0" i="0">
                  <a:latin typeface="Cambria Math" panose="02040503050406030204" pitchFamily="18" charset="0"/>
                </a:rPr>
                <a:t>  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100</a:t>
              </a:r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ru-RU" sz="1100" b="0" i="0">
                  <a:latin typeface="Cambria Math"/>
                  <a:ea typeface="Cambria Math" panose="02040503050406030204" pitchFamily="18" charset="0"/>
                </a:rPr>
                <a:t>⟩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ru-RU" sz="1100" b="0" i="0">
                  <a:effectLst/>
                  <a:latin typeface="Cambria Math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/>
                  <a:cs typeface="Times New Roman" panose="02020603050405020304" pitchFamily="18" charset="0"/>
                </a:rPr>
                <a:t>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–</a:t>
              </a:r>
              <a:r>
                <a:rPr lang="x-none" sz="1100" i="0">
                  <a:effectLst/>
                  <a:latin typeface="Cambria Math"/>
                </a:rPr>
                <a:t> </a:t>
              </a:r>
              <a:r>
                <a:rPr lang="en-GB" sz="1100" b="0" i="0">
                  <a:effectLst/>
                  <a:latin typeface="Cambria Math"/>
                  <a:cs typeface="Times New Roman" panose="02020603050405020304" pitchFamily="18" charset="0"/>
                </a:rPr>
                <a:t>c</a:t>
              </a:r>
              <a:r>
                <a:rPr lang="ru-RU" sz="1100" b="0" i="0">
                  <a:effectLst/>
                  <a:latin typeface="Cambria Math"/>
                  <a:cs typeface="Times New Roman" panose="02020603050405020304" pitchFamily="18" charset="0"/>
                </a:rPr>
                <a:t>реднее квадратичное отклонение</a:t>
              </a:r>
              <a:r>
                <a:rPr lang="ru-RU" sz="1100" b="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view="pageBreakPreview" topLeftCell="B1" zoomScale="208" zoomScaleNormal="145" zoomScaleSheetLayoutView="208" workbookViewId="0">
      <selection activeCell="L33" sqref="L33"/>
    </sheetView>
  </sheetViews>
  <sheetFormatPr defaultRowHeight="15" x14ac:dyDescent="0.25"/>
  <cols>
    <col min="1" max="1" width="4.5703125" style="17" customWidth="1"/>
    <col min="2" max="2" width="34.85546875" style="17" customWidth="1"/>
    <col min="3" max="3" width="10.85546875" style="17" customWidth="1"/>
    <col min="4" max="4" width="6.42578125" style="17" customWidth="1"/>
    <col min="5" max="5" width="7.140625" style="17" customWidth="1"/>
    <col min="6" max="6" width="11.28515625" style="17" customWidth="1"/>
    <col min="7" max="7" width="12.85546875" style="17" customWidth="1"/>
    <col min="8" max="8" width="10.7109375" style="17" customWidth="1"/>
    <col min="9" max="9" width="12.85546875" style="17" customWidth="1"/>
    <col min="10" max="10" width="13.42578125" style="17" customWidth="1"/>
    <col min="11" max="11" width="12.7109375" style="17" customWidth="1"/>
    <col min="12" max="12" width="11.140625" style="17" customWidth="1"/>
    <col min="13" max="13" width="13.5703125" style="17" customWidth="1"/>
    <col min="14" max="14" width="10.5703125" style="17" bestFit="1" customWidth="1"/>
    <col min="15" max="15" width="11.42578125" style="17" bestFit="1" customWidth="1"/>
    <col min="16" max="16384" width="9.140625" style="17"/>
  </cols>
  <sheetData>
    <row r="1" spans="1:15" ht="29.25" customHeight="1" x14ac:dyDescent="0.25">
      <c r="A1" s="3"/>
      <c r="B1" s="61" t="s">
        <v>30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x14ac:dyDescent="0.25">
      <c r="A2" s="3"/>
      <c r="B2" s="63" t="s">
        <v>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x14ac:dyDescent="0.25">
      <c r="A3" s="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5" x14ac:dyDescent="0.25">
      <c r="A4" s="37" t="s">
        <v>8</v>
      </c>
      <c r="B4" s="59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x14ac:dyDescent="0.25">
      <c r="A5" s="38"/>
      <c r="B5" s="60" t="s">
        <v>28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51.75" customHeight="1" x14ac:dyDescent="0.25">
      <c r="A6" s="38"/>
      <c r="B6" s="55" t="s">
        <v>33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5">
      <c r="A7" s="37" t="s">
        <v>9</v>
      </c>
      <c r="B7" s="59" t="s">
        <v>19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x14ac:dyDescent="0.25">
      <c r="A8" s="38"/>
      <c r="B8" s="60" t="s">
        <v>29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x14ac:dyDescent="0.25">
      <c r="A9" s="38" t="s">
        <v>21</v>
      </c>
      <c r="B9" s="45" t="s">
        <v>40</v>
      </c>
      <c r="C9" s="45"/>
      <c r="D9" s="46">
        <v>305000</v>
      </c>
      <c r="E9" s="47"/>
      <c r="F9" s="3" t="s">
        <v>7</v>
      </c>
      <c r="G9" s="3"/>
      <c r="H9" s="3"/>
      <c r="I9" s="3"/>
      <c r="J9" s="3"/>
      <c r="K9" s="3"/>
      <c r="L9" s="3"/>
      <c r="M9" s="3"/>
    </row>
    <row r="10" spans="1:15" x14ac:dyDescent="0.25">
      <c r="A10" s="38" t="s">
        <v>22</v>
      </c>
      <c r="B10" s="45" t="s">
        <v>38</v>
      </c>
      <c r="C10" s="45"/>
      <c r="D10" s="46"/>
      <c r="E10" s="47"/>
      <c r="F10" s="3" t="s">
        <v>7</v>
      </c>
      <c r="G10" s="3"/>
      <c r="H10" s="3"/>
      <c r="I10" s="3"/>
      <c r="J10" s="3"/>
      <c r="K10" s="3"/>
      <c r="L10" s="3"/>
      <c r="M10" s="3"/>
    </row>
    <row r="11" spans="1:15" x14ac:dyDescent="0.25">
      <c r="A11" s="38" t="s">
        <v>23</v>
      </c>
      <c r="B11" s="45" t="s">
        <v>38</v>
      </c>
      <c r="C11" s="45"/>
      <c r="D11" s="46"/>
      <c r="E11" s="47"/>
      <c r="F11" s="3" t="s">
        <v>7</v>
      </c>
      <c r="G11" s="3"/>
      <c r="H11" s="3"/>
      <c r="I11" s="3"/>
      <c r="J11" s="3"/>
      <c r="K11" s="3"/>
      <c r="L11" s="3"/>
      <c r="M11" s="3"/>
    </row>
    <row r="12" spans="1:15" ht="15" customHeight="1" x14ac:dyDescent="0.25">
      <c r="A12" s="6" t="s">
        <v>10</v>
      </c>
      <c r="B12" s="55" t="s">
        <v>24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5" s="20" customFormat="1" ht="15" customHeight="1" x14ac:dyDescent="0.25">
      <c r="A13" s="34"/>
      <c r="B13" s="56" t="s">
        <v>32</v>
      </c>
      <c r="C13" s="56"/>
      <c r="D13" s="56"/>
      <c r="E13" s="56"/>
      <c r="F13" s="56"/>
      <c r="G13" s="56"/>
      <c r="H13" s="56"/>
      <c r="I13" s="56"/>
      <c r="J13" s="22">
        <f>G22</f>
        <v>305000</v>
      </c>
      <c r="K13" s="19" t="s">
        <v>7</v>
      </c>
      <c r="L13" s="19"/>
      <c r="M13" s="19"/>
    </row>
    <row r="14" spans="1:15" s="23" customFormat="1" ht="159.94999999999999" customHeight="1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5" x14ac:dyDescent="0.25">
      <c r="A15" s="6" t="s">
        <v>11</v>
      </c>
      <c r="B15" s="58" t="s">
        <v>26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5" s="2" customFormat="1" ht="16.5" customHeight="1" x14ac:dyDescent="0.2">
      <c r="A16" s="48" t="s">
        <v>6</v>
      </c>
      <c r="B16" s="48" t="s">
        <v>0</v>
      </c>
      <c r="C16" s="48" t="s">
        <v>25</v>
      </c>
      <c r="D16" s="48" t="s">
        <v>1</v>
      </c>
      <c r="E16" s="48" t="s">
        <v>4</v>
      </c>
      <c r="F16" s="50" t="s">
        <v>13</v>
      </c>
      <c r="G16" s="50"/>
      <c r="H16" s="50"/>
      <c r="I16" s="50"/>
      <c r="J16" s="50"/>
      <c r="K16" s="50"/>
      <c r="L16" s="48" t="s">
        <v>34</v>
      </c>
      <c r="M16" s="50" t="s">
        <v>35</v>
      </c>
      <c r="N16" s="51" t="s">
        <v>36</v>
      </c>
      <c r="O16" s="51" t="s">
        <v>37</v>
      </c>
    </row>
    <row r="17" spans="1:15" s="2" customFormat="1" ht="12.75" x14ac:dyDescent="0.2">
      <c r="A17" s="49"/>
      <c r="B17" s="49"/>
      <c r="C17" s="49"/>
      <c r="D17" s="49"/>
      <c r="E17" s="49"/>
      <c r="F17" s="52" t="s">
        <v>2</v>
      </c>
      <c r="G17" s="53"/>
      <c r="H17" s="52" t="s">
        <v>3</v>
      </c>
      <c r="I17" s="53"/>
      <c r="J17" s="52" t="s">
        <v>5</v>
      </c>
      <c r="K17" s="53"/>
      <c r="L17" s="49"/>
      <c r="M17" s="50"/>
      <c r="N17" s="51"/>
      <c r="O17" s="51"/>
    </row>
    <row r="18" spans="1:15" s="2" customFormat="1" ht="25.5" x14ac:dyDescent="0.2">
      <c r="A18" s="54"/>
      <c r="B18" s="49"/>
      <c r="C18" s="49"/>
      <c r="D18" s="49"/>
      <c r="E18" s="49"/>
      <c r="F18" s="40" t="s">
        <v>14</v>
      </c>
      <c r="G18" s="40" t="s">
        <v>15</v>
      </c>
      <c r="H18" s="40" t="s">
        <v>14</v>
      </c>
      <c r="I18" s="40" t="s">
        <v>15</v>
      </c>
      <c r="J18" s="40" t="s">
        <v>14</v>
      </c>
      <c r="K18" s="40" t="s">
        <v>15</v>
      </c>
      <c r="L18" s="49"/>
      <c r="M18" s="48"/>
      <c r="N18" s="51"/>
      <c r="O18" s="51"/>
    </row>
    <row r="19" spans="1:15" s="2" customFormat="1" ht="25.5" x14ac:dyDescent="0.2">
      <c r="A19" s="39">
        <v>1</v>
      </c>
      <c r="B19" s="14" t="s">
        <v>41</v>
      </c>
      <c r="C19" s="16" t="s">
        <v>44</v>
      </c>
      <c r="D19" s="8">
        <v>1</v>
      </c>
      <c r="E19" s="8" t="s">
        <v>20</v>
      </c>
      <c r="F19" s="15">
        <v>5000</v>
      </c>
      <c r="G19" s="10">
        <f t="shared" ref="G19:G21" si="0">ROUND(F19*D19,2)</f>
        <v>5000</v>
      </c>
      <c r="H19" s="11"/>
      <c r="I19" s="10">
        <f t="shared" ref="I19:I21" si="1">ROUND(H19*D19,2)</f>
        <v>0</v>
      </c>
      <c r="J19" s="18"/>
      <c r="K19" s="10">
        <f t="shared" ref="K19:K21" si="2">ROUND(J19*D19,2)</f>
        <v>0</v>
      </c>
      <c r="L19" s="27" t="e">
        <f>_xlfn.STDEV.S(F19,H19,J19)</f>
        <v>#DIV/0!</v>
      </c>
      <c r="M19" s="10" t="e">
        <f>(L19*100)/N19</f>
        <v>#DIV/0!</v>
      </c>
      <c r="N19" s="24">
        <f>(F19+H19+J19)/3</f>
        <v>1666.6666666666667</v>
      </c>
      <c r="O19" s="24">
        <f>D19*N19</f>
        <v>1666.6666666666667</v>
      </c>
    </row>
    <row r="20" spans="1:15" s="2" customFormat="1" ht="12.75" x14ac:dyDescent="0.2">
      <c r="A20" s="39">
        <v>2</v>
      </c>
      <c r="B20" s="28" t="s">
        <v>42</v>
      </c>
      <c r="C20" s="29" t="s">
        <v>43</v>
      </c>
      <c r="D20" s="30">
        <v>60</v>
      </c>
      <c r="E20" s="8" t="s">
        <v>20</v>
      </c>
      <c r="F20" s="31">
        <v>5000</v>
      </c>
      <c r="G20" s="10">
        <f t="shared" si="0"/>
        <v>300000</v>
      </c>
      <c r="H20" s="32"/>
      <c r="I20" s="10">
        <f t="shared" si="1"/>
        <v>0</v>
      </c>
      <c r="J20" s="33"/>
      <c r="K20" s="10">
        <f t="shared" si="2"/>
        <v>0</v>
      </c>
      <c r="L20" s="27" t="e">
        <f t="shared" ref="L20:L21" si="3">_xlfn.STDEV.S(F20,H20,J20)</f>
        <v>#DIV/0!</v>
      </c>
      <c r="M20" s="10" t="e">
        <f t="shared" ref="M20:M21" si="4">(L20*100)/N20</f>
        <v>#DIV/0!</v>
      </c>
      <c r="N20" s="24">
        <f t="shared" ref="N20:N21" si="5">(F20+H20+J20)/3</f>
        <v>1666.6666666666667</v>
      </c>
      <c r="O20" s="24">
        <f t="shared" ref="O20:O21" si="6">D20*N20</f>
        <v>100000</v>
      </c>
    </row>
    <row r="21" spans="1:15" s="2" customFormat="1" ht="12.75" x14ac:dyDescent="0.2">
      <c r="A21" s="39"/>
      <c r="B21" s="28"/>
      <c r="C21" s="29"/>
      <c r="D21" s="30"/>
      <c r="E21" s="30"/>
      <c r="F21" s="31"/>
      <c r="G21" s="10">
        <f t="shared" si="0"/>
        <v>0</v>
      </c>
      <c r="H21" s="32"/>
      <c r="I21" s="10">
        <f t="shared" si="1"/>
        <v>0</v>
      </c>
      <c r="J21" s="33"/>
      <c r="K21" s="10">
        <f t="shared" si="2"/>
        <v>0</v>
      </c>
      <c r="L21" s="27" t="e">
        <f t="shared" si="3"/>
        <v>#DIV/0!</v>
      </c>
      <c r="M21" s="10" t="e">
        <f t="shared" si="4"/>
        <v>#DIV/0!</v>
      </c>
      <c r="N21" s="24">
        <f t="shared" si="5"/>
        <v>0</v>
      </c>
      <c r="O21" s="24">
        <f t="shared" si="6"/>
        <v>0</v>
      </c>
    </row>
    <row r="22" spans="1:15" s="2" customFormat="1" ht="12.75" x14ac:dyDescent="0.2">
      <c r="A22" s="41"/>
      <c r="B22" s="7" t="s">
        <v>12</v>
      </c>
      <c r="C22" s="7"/>
      <c r="D22" s="7"/>
      <c r="E22" s="7"/>
      <c r="F22" s="9"/>
      <c r="G22" s="12">
        <f>SUM(G19:G21)</f>
        <v>305000</v>
      </c>
      <c r="H22" s="9"/>
      <c r="I22" s="12">
        <f>SUM(I19:I21)</f>
        <v>0</v>
      </c>
      <c r="J22" s="9"/>
      <c r="K22" s="12">
        <f>SUM(K19:K21)</f>
        <v>0</v>
      </c>
      <c r="L22" s="13"/>
      <c r="M22" s="12"/>
      <c r="N22" s="21"/>
      <c r="O22" s="21"/>
    </row>
    <row r="23" spans="1:15" x14ac:dyDescent="0.25">
      <c r="A23" s="1"/>
      <c r="B23" s="44" t="s">
        <v>27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5" x14ac:dyDescent="0.25">
      <c r="A24" s="38" t="s">
        <v>21</v>
      </c>
      <c r="B24" s="45" t="s">
        <v>38</v>
      </c>
      <c r="C24" s="45"/>
      <c r="D24" s="46">
        <f>G22</f>
        <v>305000</v>
      </c>
      <c r="E24" s="47"/>
      <c r="F24" s="3" t="s">
        <v>7</v>
      </c>
      <c r="G24" s="3"/>
      <c r="H24" s="3"/>
      <c r="I24" s="3"/>
      <c r="J24" s="3"/>
      <c r="K24" s="3"/>
      <c r="L24" s="3"/>
      <c r="M24" s="3"/>
    </row>
    <row r="25" spans="1:15" x14ac:dyDescent="0.25">
      <c r="A25" s="38" t="s">
        <v>22</v>
      </c>
      <c r="B25" s="45" t="s">
        <v>38</v>
      </c>
      <c r="C25" s="45"/>
      <c r="D25" s="46">
        <f>I22</f>
        <v>0</v>
      </c>
      <c r="E25" s="47"/>
      <c r="F25" s="3" t="s">
        <v>7</v>
      </c>
      <c r="G25" s="3"/>
      <c r="H25" s="3"/>
      <c r="I25" s="3"/>
      <c r="J25" s="3"/>
      <c r="K25" s="3"/>
      <c r="L25" s="3"/>
      <c r="M25" s="3"/>
    </row>
    <row r="26" spans="1:15" x14ac:dyDescent="0.25">
      <c r="A26" s="38" t="s">
        <v>23</v>
      </c>
      <c r="B26" s="45" t="s">
        <v>38</v>
      </c>
      <c r="C26" s="45"/>
      <c r="D26" s="46">
        <f>K22</f>
        <v>0</v>
      </c>
      <c r="E26" s="47"/>
      <c r="F26" s="3" t="s">
        <v>7</v>
      </c>
      <c r="G26" s="3"/>
      <c r="H26" s="3"/>
      <c r="I26" s="3"/>
      <c r="J26" s="3"/>
      <c r="K26" s="3"/>
      <c r="L26" s="3"/>
      <c r="M26" s="3"/>
    </row>
    <row r="27" spans="1:15" x14ac:dyDescent="0.25">
      <c r="A27" s="38"/>
      <c r="B27" s="34"/>
      <c r="C27" s="34"/>
      <c r="D27" s="35"/>
      <c r="E27" s="36"/>
      <c r="F27" s="3"/>
      <c r="G27" s="3"/>
      <c r="H27" s="3"/>
      <c r="I27" s="3"/>
      <c r="J27" s="3"/>
      <c r="K27" s="3"/>
      <c r="L27" s="3"/>
      <c r="M27" s="3"/>
    </row>
    <row r="28" spans="1:15" ht="37.5" customHeight="1" x14ac:dyDescent="0.25">
      <c r="A28" s="38"/>
      <c r="B28" s="43" t="s">
        <v>39</v>
      </c>
      <c r="C28" s="43"/>
      <c r="D28" s="43"/>
      <c r="E28" s="43"/>
      <c r="F28" s="43"/>
      <c r="G28" s="43"/>
      <c r="H28" s="43"/>
      <c r="I28" s="25">
        <f>D24</f>
        <v>305000</v>
      </c>
      <c r="J28" s="26" t="s">
        <v>7</v>
      </c>
      <c r="K28" s="3"/>
      <c r="L28" s="3"/>
      <c r="M28" s="3"/>
    </row>
    <row r="29" spans="1:15" x14ac:dyDescent="0.25">
      <c r="A29" s="38"/>
      <c r="B29" s="34"/>
      <c r="C29" s="34"/>
      <c r="D29" s="35"/>
      <c r="E29" s="36"/>
      <c r="F29" s="3"/>
      <c r="G29" s="3"/>
      <c r="H29" s="3"/>
      <c r="I29" s="3"/>
      <c r="J29" s="3"/>
      <c r="K29" s="3"/>
      <c r="L29" s="3"/>
      <c r="M29" s="3"/>
    </row>
    <row r="30" spans="1:15" x14ac:dyDescent="0.25">
      <c r="K30" s="42" t="s">
        <v>16</v>
      </c>
      <c r="L30" s="4" t="s">
        <v>45</v>
      </c>
    </row>
    <row r="31" spans="1:15" x14ac:dyDescent="0.25">
      <c r="G31" s="5"/>
    </row>
    <row r="32" spans="1:15" x14ac:dyDescent="0.25">
      <c r="B32" s="17" t="s">
        <v>31</v>
      </c>
      <c r="L32" s="17" t="s">
        <v>46</v>
      </c>
    </row>
  </sheetData>
  <mergeCells count="39">
    <mergeCell ref="B6:O6"/>
    <mergeCell ref="B1:M1"/>
    <mergeCell ref="B2:M2"/>
    <mergeCell ref="B3:M3"/>
    <mergeCell ref="B4:M4"/>
    <mergeCell ref="B5:M5"/>
    <mergeCell ref="B15:M15"/>
    <mergeCell ref="B7:M7"/>
    <mergeCell ref="B8:M8"/>
    <mergeCell ref="B9:C9"/>
    <mergeCell ref="D9:E9"/>
    <mergeCell ref="B10:C10"/>
    <mergeCell ref="D10:E10"/>
    <mergeCell ref="B11:C11"/>
    <mergeCell ref="D11:E11"/>
    <mergeCell ref="B12:M12"/>
    <mergeCell ref="B13:I13"/>
    <mergeCell ref="A14:O14"/>
    <mergeCell ref="A16:A18"/>
    <mergeCell ref="B16:B18"/>
    <mergeCell ref="C16:C18"/>
    <mergeCell ref="D16:D18"/>
    <mergeCell ref="E16:E18"/>
    <mergeCell ref="L16:L18"/>
    <mergeCell ref="M16:M18"/>
    <mergeCell ref="N16:N18"/>
    <mergeCell ref="O16:O18"/>
    <mergeCell ref="F17:G17"/>
    <mergeCell ref="H17:I17"/>
    <mergeCell ref="J17:K17"/>
    <mergeCell ref="F16:K16"/>
    <mergeCell ref="B28:H28"/>
    <mergeCell ref="B23:M23"/>
    <mergeCell ref="B24:C24"/>
    <mergeCell ref="D24:E24"/>
    <mergeCell ref="B25:C25"/>
    <mergeCell ref="D25:E25"/>
    <mergeCell ref="B26:C26"/>
    <mergeCell ref="D26:E26"/>
  </mergeCells>
  <pageMargins left="0.23622047244094491" right="0.23622047244094491" top="0.35433070866141736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минимальной цене (2)</vt:lpstr>
      <vt:lpstr>'По минимальной цене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2026-07-01T02:12:07Z</dcterms:modified>
</cp:coreProperties>
</file>