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2\Desktop\Стас\2026 год\Промывка\"/>
    </mc:Choice>
  </mc:AlternateContent>
  <xr:revisionPtr revIDLastSave="0" documentId="13_ncr:1_{502F9D55-0302-4D16-97FC-1B3D2CC409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ёт цен" sheetId="2" r:id="rId1"/>
  </sheets>
  <definedNames>
    <definedName name="_xlnm.Print_Area" localSheetId="0">'Расчёт цен'!$A$1:$Q$10</definedName>
  </definedNames>
  <calcPr calcId="191029" refMode="R1C1"/>
</workbook>
</file>

<file path=xl/calcChain.xml><?xml version="1.0" encoding="utf-8"?>
<calcChain xmlns="http://schemas.openxmlformats.org/spreadsheetml/2006/main">
  <c r="H11" i="2" l="1"/>
  <c r="G11" i="2"/>
  <c r="F11" i="2"/>
  <c r="Q10" i="2" l="1"/>
  <c r="Q12" i="2" s="1"/>
  <c r="N10" i="2"/>
  <c r="O10" i="2" s="1"/>
  <c r="P10" i="2" s="1"/>
</calcChain>
</file>

<file path=xl/sharedStrings.xml><?xml version="1.0" encoding="utf-8"?>
<sst xmlns="http://schemas.openxmlformats.org/spreadsheetml/2006/main" count="30" uniqueCount="29">
  <si>
    <t>№</t>
  </si>
  <si>
    <t>Наименование товара (работ, услуг)</t>
  </si>
  <si>
    <t>Ед. изм</t>
  </si>
  <si>
    <t>Кол-во</t>
  </si>
  <si>
    <t>Ценовые предложения (руб./ед.изм.)*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</si>
  <si>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</si>
  <si>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</si>
  <si>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</si>
  <si>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подпись</t>
  </si>
  <si>
    <t>кол/во предложений</t>
  </si>
  <si>
    <t xml:space="preserve">Поставщик №5 </t>
  </si>
  <si>
    <t>Поставщик №6</t>
  </si>
  <si>
    <t xml:space="preserve">Поставщик №7 </t>
  </si>
  <si>
    <t>Основные характеристики объекта закупки</t>
  </si>
  <si>
    <t>Поставщик № 4</t>
  </si>
  <si>
    <r>
      <t xml:space="preserve">Коэффициент вариации цен V (%)          </t>
    </r>
    <r>
      <rPr>
        <i/>
        <sz val="11"/>
        <color indexed="8"/>
        <rFont val="Calibri"/>
        <family val="2"/>
        <charset val="204"/>
      </rPr>
      <t xml:space="preserve">         ( не может быть более 33 %)</t>
    </r>
  </si>
  <si>
    <t xml:space="preserve">Обоснование начальной (максимальной) цены договора  </t>
  </si>
  <si>
    <t xml:space="preserve">НМЦД определяется методом сопоставимых рыночных цен
(анализом рынка), являющимся приоритетным для данной закупки, путем запроса действующих цен у исполнителей услуги, полученными коммерческими предложениями </t>
  </si>
  <si>
    <t>Используемый метод определения НМЦД с обоснованием</t>
  </si>
  <si>
    <t>Однородность совокупности значений выявленных цен, используемых в расчете НМЦД, ЦКЕП</t>
  </si>
  <si>
    <t xml:space="preserve"> НМЦД,  определяемая по наименьшей цене коммерческого предложения</t>
  </si>
  <si>
    <t>В рамках эффективности расходования  средств Заказчиком принято решение рассчитать НМЦД по наименьшему  ценовому предложению</t>
  </si>
  <si>
    <t>усл. ед</t>
  </si>
  <si>
    <t>Исполнитель 1</t>
  </si>
  <si>
    <t>Исполнитель 2</t>
  </si>
  <si>
    <t>Исполнитель 3</t>
  </si>
  <si>
    <t>Оказание услуг по промывке пластинчатых теплообменников</t>
  </si>
  <si>
    <t>Врио директора ФГБНУ ВНИТИБП</t>
  </si>
  <si>
    <t>Д.Н. Подоплекин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</si>
</sst>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top" wrapText="1"/>
    </xf>
    <xf numFmtId="0" fontId="3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4" fontId="0" fillId="0" borderId="0" xfId="0" applyNumberForma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6" fillId="2" borderId="3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</xdr:row>
      <xdr:rowOff>628650</xdr:rowOff>
    </xdr:from>
    <xdr:to>
      <xdr:col>14</xdr:col>
      <xdr:colOff>1000125</xdr:colOff>
      <xdr:row>7</xdr:row>
      <xdr:rowOff>1057275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39275" y="3724275"/>
          <a:ext cx="1000125" cy="4286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0"/>
  <sheetViews>
    <sheetView tabSelected="1" zoomScaleNormal="100" zoomScaleSheetLayoutView="80" workbookViewId="0">
      <selection activeCell="S8" sqref="S8"/>
    </sheetView>
  </sheetViews>
  <sheetFormatPr defaultRowHeight="15" x14ac:dyDescent="0.25"/>
  <cols>
    <col min="1" max="1" width="4" bestFit="1" customWidth="1"/>
    <col min="2" max="2" width="51.28515625" customWidth="1"/>
    <col min="3" max="3" width="7.85546875" bestFit="1" customWidth="1"/>
    <col min="4" max="4" width="8.5703125" bestFit="1" customWidth="1"/>
    <col min="5" max="5" width="14.85546875" customWidth="1"/>
    <col min="6" max="6" width="11.42578125" customWidth="1"/>
    <col min="7" max="7" width="11.28515625" customWidth="1"/>
    <col min="8" max="8" width="10.7109375" customWidth="1"/>
    <col min="9" max="9" width="11.7109375" hidden="1" customWidth="1"/>
    <col min="10" max="12" width="11.42578125" hidden="1" customWidth="1"/>
    <col min="13" max="13" width="8" customWidth="1"/>
    <col min="14" max="14" width="13.5703125" customWidth="1"/>
    <col min="15" max="15" width="18.140625" customWidth="1"/>
    <col min="16" max="16" width="13.5703125" customWidth="1"/>
    <col min="17" max="17" width="22" customWidth="1"/>
  </cols>
  <sheetData>
    <row r="2" spans="1:17" ht="24" customHeight="1" x14ac:dyDescent="0.25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18.75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3" customHeight="1" x14ac:dyDescent="0.25">
      <c r="A4" s="32" t="s">
        <v>13</v>
      </c>
      <c r="B4" s="32"/>
      <c r="C4" s="49" t="s">
        <v>26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ht="52.9" customHeight="1" x14ac:dyDescent="0.25">
      <c r="A5" s="39" t="s">
        <v>18</v>
      </c>
      <c r="B5" s="40"/>
      <c r="C5" s="32" t="s">
        <v>17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 ht="21" customHeight="1" x14ac:dyDescent="0.25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79.5" customHeight="1" x14ac:dyDescent="0.25">
      <c r="A7" s="41" t="s">
        <v>0</v>
      </c>
      <c r="B7" s="41" t="s">
        <v>1</v>
      </c>
      <c r="C7" s="41" t="s">
        <v>2</v>
      </c>
      <c r="D7" s="41" t="s">
        <v>3</v>
      </c>
      <c r="E7" s="9"/>
      <c r="F7" s="41" t="s">
        <v>4</v>
      </c>
      <c r="G7" s="41"/>
      <c r="H7" s="41"/>
      <c r="I7" s="41"/>
      <c r="J7" s="41"/>
      <c r="K7" s="9"/>
      <c r="L7" s="9"/>
      <c r="M7" s="41" t="s">
        <v>5</v>
      </c>
      <c r="N7" s="45" t="s">
        <v>19</v>
      </c>
      <c r="O7" s="45"/>
      <c r="P7" s="45"/>
      <c r="Q7" s="46" t="s">
        <v>20</v>
      </c>
    </row>
    <row r="8" spans="1:17" ht="90" x14ac:dyDescent="0.25">
      <c r="A8" s="41"/>
      <c r="B8" s="41"/>
      <c r="C8" s="41"/>
      <c r="D8" s="41"/>
      <c r="E8" s="9" t="s">
        <v>9</v>
      </c>
      <c r="F8" s="19" t="s">
        <v>23</v>
      </c>
      <c r="G8" s="19" t="s">
        <v>24</v>
      </c>
      <c r="H8" s="19" t="s">
        <v>25</v>
      </c>
      <c r="I8" s="9" t="s">
        <v>14</v>
      </c>
      <c r="J8" s="9" t="s">
        <v>10</v>
      </c>
      <c r="K8" s="9" t="s">
        <v>11</v>
      </c>
      <c r="L8" s="9" t="s">
        <v>12</v>
      </c>
      <c r="M8" s="44"/>
      <c r="N8" s="9" t="s">
        <v>6</v>
      </c>
      <c r="O8" s="10" t="s">
        <v>7</v>
      </c>
      <c r="P8" s="10" t="s">
        <v>15</v>
      </c>
      <c r="Q8" s="47"/>
    </row>
    <row r="9" spans="1:17" ht="15.75" thickBot="1" x14ac:dyDescent="0.3">
      <c r="A9" s="10"/>
      <c r="B9" s="10">
        <v>1</v>
      </c>
      <c r="C9" s="10">
        <v>2</v>
      </c>
      <c r="D9" s="10">
        <v>3</v>
      </c>
      <c r="E9" s="10">
        <v>4</v>
      </c>
      <c r="F9" s="11">
        <v>5</v>
      </c>
      <c r="G9" s="11">
        <v>6</v>
      </c>
      <c r="H9" s="12">
        <v>7</v>
      </c>
      <c r="I9" s="13">
        <v>8</v>
      </c>
      <c r="J9" s="14">
        <v>9</v>
      </c>
      <c r="K9" s="15">
        <v>10</v>
      </c>
      <c r="L9" s="15">
        <v>11</v>
      </c>
      <c r="M9" s="10">
        <v>10</v>
      </c>
      <c r="N9" s="10">
        <v>11</v>
      </c>
      <c r="O9" s="10">
        <v>12</v>
      </c>
      <c r="P9" s="10">
        <v>13</v>
      </c>
      <c r="Q9" s="10">
        <v>14</v>
      </c>
    </row>
    <row r="10" spans="1:17" ht="32.25" thickBot="1" x14ac:dyDescent="0.3">
      <c r="A10" s="25">
        <v>1</v>
      </c>
      <c r="B10" s="26" t="s">
        <v>26</v>
      </c>
      <c r="C10" s="27" t="s">
        <v>22</v>
      </c>
      <c r="D10" s="28">
        <v>1</v>
      </c>
      <c r="E10" s="27">
        <v>3</v>
      </c>
      <c r="F10" s="27">
        <v>70620</v>
      </c>
      <c r="G10" s="27">
        <v>76000</v>
      </c>
      <c r="H10" s="27">
        <v>72000</v>
      </c>
      <c r="I10" s="16"/>
      <c r="J10" s="16"/>
      <c r="K10" s="16"/>
      <c r="L10" s="16"/>
      <c r="M10" s="17">
        <v>1</v>
      </c>
      <c r="N10" s="16">
        <f>SUM(F10:H10)/E10</f>
        <v>72873.333333333328</v>
      </c>
      <c r="O10" s="16">
        <f>SQRT(IF(E10=3,((F10-N10)*(F10-N10)+(G10-N10)*(G10-N10)+(H10-N10)*(H10-N10))/(E10-1),IF(E10=4,((F10-N10)*(F10-N10)+(G10-N10)*(G10-N10)+(H10-N10)*(H10-N10)+(I10-N10)*(I10-N10))/(E10-1),IF(E10=5,((F10-N10)*(F10-N10)+(G10-N10)*(G10-N10)+(H10-N10)*(H10-N10)+(I10-N10)*(I10-N10)+(J10-N10)*(J10-N10))/(E10-1),IF(E10=6,((F10-N10)*(F10-N10)+(G10-N10)*(G10-N10)+(H10-N10)*(H10-N10)+(I10-N10)*(I10-N10)+(J10-N10)*(J10-N10)+(K10-N10)*(K10-N10))/(E10-1),IF(E10=7,((F10-N10)*(F10-N10)+(G10-N10)*(G10-N10)+(H10-N10)*(H10-N10)+(I10-N10)*(I10-N10)+(J10-N10)*(J10-N10)+(K10-N10)*(K10-N10)+(L10-N10)*(L10-N10))/(E10-1),"МНОГО ПОСТАЩИКОВ"))))))</f>
        <v>2794.3037296137536</v>
      </c>
      <c r="P10" s="16">
        <f>O10/N10*100</f>
        <v>3.8344667408477093</v>
      </c>
      <c r="Q10" s="16">
        <f>IF($F$11=MIN($F$11:$H$11),F10*D10,IF($G$11=MIN($F$11:$H$11),G10*D10,IF($H$11=MIN($F$11:$H$11),H10*D10)))</f>
        <v>70620</v>
      </c>
    </row>
    <row r="11" spans="1:17" x14ac:dyDescent="0.25">
      <c r="A11" s="23"/>
      <c r="B11" s="24"/>
      <c r="C11" s="24"/>
      <c r="D11" s="43"/>
      <c r="E11" s="43"/>
      <c r="F11" s="20">
        <f>SUMPRODUCT(D10:D10,F10:F10)</f>
        <v>70620</v>
      </c>
      <c r="G11" s="20">
        <f>SUMPRODUCT(D10:D10,G10:G10)</f>
        <v>76000</v>
      </c>
      <c r="H11" s="20">
        <f>SUMPRODUCT(D10:D10,H10:H10)</f>
        <v>72000</v>
      </c>
      <c r="I11" s="16"/>
      <c r="J11" s="16"/>
      <c r="K11" s="16"/>
      <c r="L11" s="16"/>
      <c r="M11" s="42"/>
      <c r="N11" s="42"/>
      <c r="O11" s="42"/>
      <c r="P11" s="42"/>
      <c r="Q11" s="16"/>
    </row>
    <row r="12" spans="1:17" x14ac:dyDescent="0.25">
      <c r="A12" s="23"/>
      <c r="B12" s="18"/>
      <c r="C12" s="18"/>
      <c r="D12" s="18"/>
      <c r="E12" s="16"/>
      <c r="F12" s="16"/>
      <c r="G12" s="16"/>
      <c r="H12" s="16"/>
      <c r="I12" s="16"/>
      <c r="J12" s="16"/>
      <c r="K12" s="16"/>
      <c r="L12" s="16"/>
      <c r="M12" s="17"/>
      <c r="N12" s="16"/>
      <c r="O12" s="16"/>
      <c r="P12" s="16"/>
      <c r="Q12" s="18">
        <f>SUM(Q10:Q10)</f>
        <v>70620</v>
      </c>
    </row>
    <row r="13" spans="1:17" ht="15.75" x14ac:dyDescent="0.25">
      <c r="A13" s="3"/>
      <c r="B13" s="38" t="s">
        <v>21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"/>
    </row>
    <row r="14" spans="1:17" x14ac:dyDescent="0.25">
      <c r="A14" s="3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3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A16" s="3"/>
      <c r="B16" s="29">
        <v>46174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ht="15.75" thickBot="1" x14ac:dyDescent="0.3">
      <c r="A17" s="3"/>
      <c r="B17" s="22"/>
      <c r="C17" s="33" t="s">
        <v>27</v>
      </c>
      <c r="D17" s="33"/>
      <c r="E17" s="33"/>
      <c r="F17" s="33"/>
      <c r="G17" s="33"/>
      <c r="H17" s="1"/>
      <c r="I17" s="1"/>
      <c r="J17" s="1"/>
      <c r="K17" s="1"/>
      <c r="L17" s="1"/>
      <c r="M17" s="34"/>
      <c r="N17" s="34"/>
      <c r="O17" s="35" t="s">
        <v>28</v>
      </c>
      <c r="P17" s="31"/>
      <c r="Q17" s="31"/>
    </row>
    <row r="18" spans="1:17" x14ac:dyDescent="0.25">
      <c r="A18" s="3"/>
      <c r="B18" s="21"/>
      <c r="C18" s="36"/>
      <c r="D18" s="37"/>
      <c r="E18" s="37"/>
      <c r="F18" s="37"/>
      <c r="G18" s="37"/>
      <c r="H18" s="4"/>
      <c r="I18" s="4"/>
      <c r="J18" s="2"/>
      <c r="K18" s="2"/>
      <c r="L18" s="2"/>
      <c r="M18" s="36" t="s">
        <v>8</v>
      </c>
      <c r="N18" s="36"/>
      <c r="O18" s="31"/>
      <c r="P18" s="31"/>
      <c r="Q18" s="31"/>
    </row>
    <row r="19" spans="1:17" x14ac:dyDescent="0.25">
      <c r="B19" s="21"/>
      <c r="C19" s="30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 x14ac:dyDescent="0.25">
      <c r="B20" s="2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x14ac:dyDescent="0.25">
      <c r="B21" s="22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1:17" x14ac:dyDescent="0.25">
      <c r="B22" s="3"/>
      <c r="C22" s="3"/>
      <c r="D22" s="3"/>
      <c r="E22" s="3"/>
      <c r="F22" s="5"/>
      <c r="G22" s="5"/>
      <c r="H22" s="5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</sheetData>
  <mergeCells count="23">
    <mergeCell ref="C7:C8"/>
    <mergeCell ref="D7:D8"/>
    <mergeCell ref="A4:B4"/>
    <mergeCell ref="Q7:Q8"/>
    <mergeCell ref="A2:Q2"/>
    <mergeCell ref="C4:Q4"/>
    <mergeCell ref="A3:Q3"/>
    <mergeCell ref="C19:Q21"/>
    <mergeCell ref="C5:Q5"/>
    <mergeCell ref="C17:G17"/>
    <mergeCell ref="M17:N17"/>
    <mergeCell ref="O17:Q18"/>
    <mergeCell ref="C18:G18"/>
    <mergeCell ref="M18:N18"/>
    <mergeCell ref="B13:P13"/>
    <mergeCell ref="A5:B5"/>
    <mergeCell ref="A7:A8"/>
    <mergeCell ref="B7:B8"/>
    <mergeCell ref="M11:P11"/>
    <mergeCell ref="D11:E11"/>
    <mergeCell ref="F7:J7"/>
    <mergeCell ref="M7:M8"/>
    <mergeCell ref="N7:P7"/>
  </mergeCells>
  <conditionalFormatting sqref="P10">
    <cfRule type="cellIs" dxfId="0" priority="1" operator="greaterThan">
      <formula>33</formula>
    </cfRule>
  </conditionalFormatting>
  <pageMargins left="0.19685039370078741" right="0.11811023622047245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Расчёт цен</vt:lpstr>
      <vt:lpstr>'Расчёт цен'!Область_печати</vt:lpstr>
    </vt:vector>
  </TitlesOfParts>
  <Company>Administratciya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</dc:creator>
  <dc:description>exif_MSED_97053e626b952007e3cf3def9b51385d6a2802de6392216fb3e2faccd291f22e</dc:description>
  <cp:lastModifiedBy>петр петров</cp:lastModifiedBy>
  <cp:lastPrinted>2021-11-15T10:35:00Z</cp:lastPrinted>
  <dcterms:created xsi:type="dcterms:W3CDTF">2014-03-05T05:54:04Z</dcterms:created>
  <dcterms:modified xsi:type="dcterms:W3CDTF">2026-05-31T18:08:55Z</dcterms:modified>
</cp:coreProperties>
</file>