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N6" i="1"/>
  <c r="O6"/>
  <c r="N7"/>
  <c r="O7"/>
  <c r="M6"/>
  <c r="M7"/>
  <c r="Q6" l="1"/>
  <c r="R6" s="1"/>
  <c r="T6" s="1"/>
  <c r="Q7"/>
  <c r="R7" s="1"/>
  <c r="T7" s="1"/>
  <c r="M8"/>
  <c r="S8"/>
  <c r="P7"/>
  <c r="K7"/>
  <c r="I7"/>
  <c r="G7"/>
  <c r="P6"/>
  <c r="K6"/>
  <c r="K8" s="1"/>
  <c r="I6"/>
  <c r="I8" s="1"/>
  <c r="G6"/>
  <c r="G8" s="1"/>
  <c r="T8" l="1"/>
  <c r="T9" s="1"/>
</calcChain>
</file>

<file path=xl/sharedStrings.xml><?xml version="1.0" encoding="utf-8"?>
<sst xmlns="http://schemas.openxmlformats.org/spreadsheetml/2006/main" count="39" uniqueCount="31">
  <si>
    <t>Обоснование начальной (максимальной) цена контракта:</t>
  </si>
  <si>
    <t>№</t>
  </si>
  <si>
    <t>Наименование товара</t>
  </si>
  <si>
    <t>КТРУ/ОКПД2</t>
  </si>
  <si>
    <r>
      <rPr>
        <sz val="409.55"/>
        <color rgb="FF000000"/>
        <rFont val="Arial Cyr"/>
      </rPr>
      <t>Количество</t>
    </r>
    <r>
      <rPr>
        <sz val="409.55"/>
        <color rgb="FF000000"/>
        <rFont val="Times New Roman"/>
        <family val="1"/>
      </rPr>
      <t/>
    </r>
  </si>
  <si>
    <t>Ед. изм.</t>
  </si>
  <si>
    <t xml:space="preserve">Цена, руб./ком. предл., исх. № </t>
  </si>
  <si>
    <t>Однородность совокупности значений выявленных цен, используемых в расчете цена контракта</t>
  </si>
  <si>
    <t>НМЦК, определенная методом сопоставимых рыночных цен (анализа рынка), с НДС с учетом выделенных лимитов</t>
  </si>
  <si>
    <t xml:space="preserve">Средневзвешенное значение цен без НДС, руб. </t>
  </si>
  <si>
    <t>Сред. квадра-тичное отклонение  без НДС</t>
  </si>
  <si>
    <t>Коэфф. вариации цен V (%)  без НДС</t>
  </si>
  <si>
    <t>Начальная цена единицы изм. с НДС</t>
  </si>
  <si>
    <t>Цена за единицу изм. с округлением  до сотых долей после запятой (руб.) с НДС</t>
  </si>
  <si>
    <t>НМЦК с НДС (п.17)</t>
  </si>
  <si>
    <t>Макимальное  значение цены контракта</t>
  </si>
  <si>
    <t>Цена, руб.</t>
  </si>
  <si>
    <t>Сумма, руб.</t>
  </si>
  <si>
    <t>В результате проведенного расчета Н(М)ЦК контракта, руб.:</t>
  </si>
  <si>
    <t xml:space="preserve">Расчёт начальной (максимальной) цены контракта произведён в соответствии со ст. 22 Федерального закона от 05.04.2013г. №44-ФЗ и Приказом №567 от 02.10.2013 Министерства экономического развития Российской Федерации.Расчет начальной (максимальной) цены контракта осуществлен посредством использования метода сопоставимых рыночных цен (анализа рынка) в соответствии с частями 2 - 6 статьи 22 Федерального закона от 05.04.2013г. №44-ФЗ. </t>
  </si>
  <si>
    <t>В соответствии с п.3.20.1. Методических рекомендаций  НМЦК рассчитана с помощью стандартных функций табличного редактора EXCEL.</t>
  </si>
  <si>
    <t xml:space="preserve">Определение НМЦК произведено Заказчиком на основании наименьшего ценового предложения, с учетом имеющегося у заказчика объема финансового обеспечения для осуществления закупки. </t>
  </si>
  <si>
    <t>Штука</t>
  </si>
  <si>
    <t>Подушка</t>
  </si>
  <si>
    <t>13.92.24.140-00000004</t>
  </si>
  <si>
    <t>Покрывало</t>
  </si>
  <si>
    <t>13.92.29.190-00000003</t>
  </si>
  <si>
    <t>4/26 от 28.07.2026 г.</t>
  </si>
  <si>
    <t>б/н от 27.07.2026</t>
  </si>
  <si>
    <t>Источниками информации для формирования начальной (максимальной) цены контракта являлись ответы на запрос цен №0372100038226000166 от 16.07.2026 года, размещенный на ЕИС.</t>
  </si>
  <si>
    <t>б/н от 30.07.2026</t>
  </si>
</sst>
</file>

<file path=xl/styles.xml><?xml version="1.0" encoding="utf-8"?>
<styleSheet xmlns="http://schemas.openxmlformats.org/spreadsheetml/2006/main">
  <numFmts count="2">
    <numFmt numFmtId="164" formatCode="#,##0.00\ _₽"/>
    <numFmt numFmtId="165" formatCode="#,##0.00&quot;р.&quot;"/>
  </numFmts>
  <fonts count="15">
    <font>
      <sz val="10"/>
      <name val="Arial Cyr"/>
    </font>
    <font>
      <sz val="10"/>
      <name val="Arial"/>
      <family val="2"/>
      <charset val="204"/>
    </font>
    <font>
      <sz val="11"/>
      <color indexed="55"/>
      <name val="Calibri"/>
      <family val="2"/>
      <charset val="204"/>
    </font>
    <font>
      <sz val="10"/>
      <color indexed="60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409.55"/>
      <color rgb="FF000000"/>
      <name val="Arial Cyr"/>
    </font>
    <font>
      <sz val="409.55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2" borderId="0" applyNumberFormat="0" applyBorder="0" applyAlignment="0" applyProtection="0"/>
  </cellStyleXfs>
  <cellXfs count="53">
    <xf numFmtId="0" fontId="0" fillId="0" borderId="0" xfId="0"/>
    <xf numFmtId="0" fontId="5" fillId="0" borderId="0" xfId="0" applyFont="1" applyFill="1"/>
    <xf numFmtId="4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/>
    </xf>
    <xf numFmtId="0" fontId="12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4" fontId="11" fillId="0" borderId="2" xfId="0" applyNumberFormat="1" applyFont="1" applyFill="1" applyBorder="1" applyAlignment="1">
      <alignment horizontal="center" vertical="center" wrapText="1"/>
    </xf>
    <xf numFmtId="165" fontId="7" fillId="0" borderId="0" xfId="0" applyNumberFormat="1" applyFont="1" applyFill="1" applyAlignment="1">
      <alignment horizontal="center" vertical="center"/>
    </xf>
    <xf numFmtId="165" fontId="5" fillId="0" borderId="0" xfId="0" applyNumberFormat="1" applyFont="1" applyFill="1" applyAlignment="1">
      <alignment horizontal="center" vertical="center"/>
    </xf>
    <xf numFmtId="165" fontId="5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10" fillId="0" borderId="2" xfId="0" applyFont="1" applyFill="1" applyBorder="1" applyAlignment="1">
      <alignment horizontal="center" vertical="top" wrapText="1"/>
    </xf>
    <xf numFmtId="164" fontId="5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165" fontId="5" fillId="0" borderId="1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/>
    </xf>
    <xf numFmtId="4" fontId="5" fillId="0" borderId="1" xfId="0" applyNumberFormat="1" applyFont="1" applyFill="1" applyBorder="1" applyAlignment="1">
      <alignment horizontal="center" vertical="top" wrapText="1"/>
    </xf>
    <xf numFmtId="2" fontId="5" fillId="0" borderId="1" xfId="0" applyNumberFormat="1" applyFont="1" applyFill="1" applyBorder="1" applyAlignment="1">
      <alignment horizontal="center" vertical="top" wrapText="1"/>
    </xf>
    <xf numFmtId="164" fontId="6" fillId="0" borderId="1" xfId="0" applyNumberFormat="1" applyFont="1" applyFill="1" applyBorder="1" applyAlignment="1">
      <alignment horizontal="center" vertical="top" wrapText="1"/>
    </xf>
    <xf numFmtId="0" fontId="5" fillId="3" borderId="0" xfId="0" applyFont="1" applyFill="1"/>
    <xf numFmtId="165" fontId="5" fillId="0" borderId="0" xfId="0" applyNumberFormat="1" applyFont="1" applyFill="1"/>
    <xf numFmtId="165" fontId="5" fillId="0" borderId="1" xfId="0" applyNumberFormat="1" applyFont="1" applyFill="1" applyBorder="1" applyAlignment="1">
      <alignment horizontal="center" vertical="top"/>
    </xf>
    <xf numFmtId="165" fontId="4" fillId="3" borderId="1" xfId="0" applyNumberFormat="1" applyFont="1" applyFill="1" applyBorder="1" applyAlignment="1">
      <alignment horizontal="center" vertical="top"/>
    </xf>
    <xf numFmtId="0" fontId="4" fillId="0" borderId="0" xfId="0" applyFont="1" applyFill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top"/>
    </xf>
    <xf numFmtId="0" fontId="5" fillId="0" borderId="3" xfId="0" applyFont="1" applyFill="1" applyBorder="1" applyAlignment="1">
      <alignment horizontal="left" vertical="top"/>
    </xf>
    <xf numFmtId="0" fontId="5" fillId="0" borderId="4" xfId="0" applyFont="1" applyFill="1" applyBorder="1" applyAlignment="1">
      <alignment horizontal="left" vertical="top"/>
    </xf>
    <xf numFmtId="0" fontId="10" fillId="0" borderId="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left" vertical="top"/>
    </xf>
    <xf numFmtId="0" fontId="4" fillId="3" borderId="12" xfId="0" applyFont="1" applyFill="1" applyBorder="1" applyAlignment="1">
      <alignment horizontal="left" vertical="top"/>
    </xf>
    <xf numFmtId="0" fontId="4" fillId="3" borderId="7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165" fontId="5" fillId="0" borderId="2" xfId="0" applyNumberFormat="1" applyFont="1" applyFill="1" applyBorder="1" applyAlignment="1">
      <alignment horizontal="center" vertical="center" wrapText="1"/>
    </xf>
    <xf numFmtId="165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4">
    <cellStyle name="Default" xfId="1"/>
    <cellStyle name="TableStyleLight1" xfId="2"/>
    <cellStyle name="Нейтральный" xfId="3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" name="Text Box 311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3" name="Text Box 310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4" name="Text Box 309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5" name="Text Box 308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6" name="Text Box 307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7" name="Text Box 306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8" name="Text Box 305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9" name="Text Box 304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0" name="Text Box 303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1" name="Text Box 302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" name="Text Box 301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" name="Text Box 300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4" name="Text Box 299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5" name="Text Box 298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6" name="Text Box 297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7" name="Text Box 296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8" name="Text Box 295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9" name="Text Box 294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0" name="Text Box 293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1" name="Text Box 292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2" name="Text Box 291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3" name="Text Box 290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4" name="Text Box 289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5" name="Text Box 288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6" name="Text Box 287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7" name="Text Box 286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8" name="Text Box 285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9" name="Text Box 284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30" name="Text Box 283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31" name="Text Box 282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32" name="Text Box 281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33" name="Text Box 280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34" name="Text Box 279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35" name="Text Box 278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36" name="Text Box 277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37" name="Text Box 276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38" name="Text Box 275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39" name="Text Box 274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40" name="Text Box 273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41" name="Text Box 272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42" name="Text Box 271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43" name="Text Box 270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44" name="Text Box 269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45" name="Text Box 268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46" name="Text Box 267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47" name="Text Box 266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48" name="Text Box 265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49" name="Text Box 264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50" name="Text Box 263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51" name="Text Box 262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52" name="Text Box 261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53" name="Text Box 260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54" name="Text Box 259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55" name="Text Box 258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56" name="Text Box 257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57" name="Text Box 256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58" name="Text Box 255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59" name="Text Box 254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60" name="Text Box 253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61" name="Text Box 252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62" name="Text Box 251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63" name="Text Box 250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64" name="Text Box 249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65" name="Text Box 248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66" name="Text Box 247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67" name="Text Box 246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68" name="Text Box 245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69" name="Text Box 244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70" name="Text Box 243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71" name="Text Box 242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72" name="Text Box 241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73" name="Text Box 240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74" name="Text Box 239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75" name="Text Box 238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76" name="Text Box 237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77" name="Text Box 236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78" name="Text Box 235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79" name="Text 1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80" name="Text 2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81" name="Text 3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82" name="Text 4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83" name="Text 5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84" name="Text 6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85" name="Text 7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86" name="Text 8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87" name="Text 9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88" name="Text 10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89" name="Text 11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90" name="Text 12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91" name="Text 13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92" name="Text 14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93" name="Text 15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94" name="Text 16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95" name="Text 17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96" name="Text 18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97" name="Text 19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98" name="Text 20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99" name="Text 21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00" name="Text 22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01" name="Text 23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02" name="Text 24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03" name="Text 25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04" name="Text 26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05" name="Text 27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06" name="Text 28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07" name="Text 29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08" name="Text 30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09" name="Text 31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10" name="Text 32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11" name="Text 33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12" name="Text 34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13" name="Text 35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14" name="Text 36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15" name="Text 37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16" name="Text 38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17" name="Text 40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18" name="Text 41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19" name="Text 42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0" name="Text 43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1" name="Text 44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2" name="Text 45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3" name="Text 46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4" name="Text 47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5" name="Text 48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6" name="Text 49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7" name="Text 50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8" name="Text 51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9" name="Text 52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0" name="Text 53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1" name="Text 54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2" name="Text 55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3" name="Text 56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4" name="Text 57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5" name="Text 58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6" name="Text 59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7" name="Text 60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8" name="Text 61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9" name="Text 62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40" name="Text 63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41" name="Text 64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42" name="Text 65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43" name="Text 66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44" name="Text 67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45" name="Text 68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46" name="Text 69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47" name="Text 70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48" name="Text 71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49" name="Text 72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50" name="Text 73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51" name="Text 74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52" name="Text 75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53" name="Text 76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54" name="Text 77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55" name="Text 78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56" name="Text Box 315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57" name="Text 39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58" name="Text Box 311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59" name="Text Box 310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60" name="Text Box 309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61" name="Text Box 308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62" name="Text Box 307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63" name="Text Box 306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64" name="Text Box 305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65" name="Text Box 304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66" name="Text Box 303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67" name="Text Box 302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68" name="Text Box 301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69" name="Text Box 300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70" name="Text Box 299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71" name="Text Box 298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72" name="Text Box 297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73" name="Text Box 296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74" name="Text Box 295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75" name="Text Box 294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76" name="Text Box 293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77" name="Text Box 292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78" name="Text Box 291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79" name="Text Box 290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80" name="Text Box 289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81" name="Text Box 288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82" name="Text Box 287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83" name="Text Box 286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84" name="Text Box 285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85" name="Text Box 284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86" name="Text Box 283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87" name="Text Box 282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88" name="Text Box 281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89" name="Text Box 280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90" name="Text Box 279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91" name="Text Box 278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92" name="Text Box 277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93" name="Text Box 276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94" name="Text Box 275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95" name="Text Box 274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96" name="Text Box 273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97" name="Text Box 272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98" name="Text Box 271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99" name="Text Box 270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00" name="Text Box 269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01" name="Text Box 268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02" name="Text Box 267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03" name="Text Box 266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04" name="Text Box 265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05" name="Text Box 264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06" name="Text Box 263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07" name="Text Box 262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08" name="Text Box 261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09" name="Text Box 260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10" name="Text Box 259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11" name="Text Box 258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12" name="Text Box 257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13" name="Text Box 256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14" name="Text Box 255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15" name="Text Box 254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16" name="Text Box 253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17" name="Text Box 252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18" name="Text Box 251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19" name="Text Box 250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20" name="Text Box 249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21" name="Text Box 248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22" name="Text Box 247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23" name="Text Box 246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24" name="Text Box 245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25" name="Text Box 244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26" name="Text Box 243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27" name="Text Box 242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28" name="Text Box 241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29" name="Text Box 240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30" name="Text Box 239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31" name="Text Box 238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32" name="Text Box 237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33" name="Text Box 236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34" name="Text Box 235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35" name="Text 1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36" name="Text 2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37" name="Text 3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38" name="Text 4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39" name="Text 5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40" name="Text 6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41" name="Text 7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42" name="Text 8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43" name="Text 9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44" name="Text 10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45" name="Text 11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46" name="Text 12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47" name="Text 13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48" name="Text 14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49" name="Text 15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50" name="Text 16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51" name="Text 17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52" name="Text 18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53" name="Text 19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54" name="Text 20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55" name="Text 21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56" name="Text 22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57" name="Text 23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58" name="Text 24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59" name="Text 25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60" name="Text 26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61" name="Text 27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62" name="Text 28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63" name="Text 29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64" name="Text 30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65" name="Text 31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66" name="Text 32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67" name="Text 33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68" name="Text 34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69" name="Text 35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70" name="Text 36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71" name="Text 37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72" name="Text 38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73" name="Text 40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74" name="Text 41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75" name="Text 42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76" name="Text 43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77" name="Text 44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78" name="Text 45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79" name="Text 46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80" name="Text 47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81" name="Text 48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82" name="Text 49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83" name="Text 50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84" name="Text 51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85" name="Text 52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86" name="Text 53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87" name="Text 54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88" name="Text 55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89" name="Text 56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90" name="Text 57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91" name="Text 58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92" name="Text 59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93" name="Text 60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94" name="Text 61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95" name="Text 62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96" name="Text 63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97" name="Text 64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98" name="Text 65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99" name="Text 66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300" name="Text 67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301" name="Text 68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302" name="Text 69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303" name="Text 70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304" name="Text 71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305" name="Text 72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306" name="Text 73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307" name="Text 74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308" name="Text 75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309" name="Text 76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310" name="Text 77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311" name="Text 78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312" name="Text Box 315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313" name="Text 39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</xdr:wsDr>
</file>

<file path=xl/theme/theme1.xml><?xml version="1.0" encoding="utf-8"?>
<a:theme xmlns:a="http://schemas.openxmlformats.org/drawingml/2006/main" name="Стандартная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Стандартная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7"/>
  <sheetViews>
    <sheetView tabSelected="1" workbookViewId="0">
      <selection activeCell="B20" sqref="B20"/>
    </sheetView>
  </sheetViews>
  <sheetFormatPr defaultRowHeight="15"/>
  <cols>
    <col min="1" max="1" width="4.28515625" style="15" customWidth="1"/>
    <col min="2" max="2" width="31" style="16" customWidth="1"/>
    <col min="3" max="3" width="20.28515625" style="16" customWidth="1"/>
    <col min="4" max="4" width="11.42578125" style="16" customWidth="1"/>
    <col min="5" max="5" width="10.140625" style="15" customWidth="1"/>
    <col min="6" max="6" width="11.85546875" style="8" customWidth="1"/>
    <col min="7" max="7" width="16.7109375" style="8" customWidth="1"/>
    <col min="8" max="8" width="11.5703125" style="8" customWidth="1"/>
    <col min="9" max="9" width="13.5703125" style="8" customWidth="1"/>
    <col min="10" max="10" width="12.140625" style="9" customWidth="1"/>
    <col min="11" max="11" width="12" style="9" customWidth="1"/>
    <col min="12" max="13" width="12" style="2" customWidth="1"/>
    <col min="14" max="14" width="12" style="4" customWidth="1"/>
    <col min="15" max="15" width="11.7109375" style="3" customWidth="1"/>
    <col min="16" max="16" width="11" style="3" customWidth="1"/>
    <col min="17" max="17" width="12.85546875" style="15" customWidth="1"/>
    <col min="18" max="18" width="15" style="14" customWidth="1"/>
    <col min="19" max="19" width="15" style="1" hidden="1" customWidth="1"/>
    <col min="20" max="21" width="13.28515625" style="1" customWidth="1"/>
    <col min="22" max="16384" width="9.140625" style="1"/>
  </cols>
  <sheetData>
    <row r="1" spans="1:21" ht="11.25" customHeight="1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</row>
    <row r="2" spans="1:21" ht="11.25" customHeight="1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</row>
    <row r="3" spans="1:21" ht="55.5" customHeight="1">
      <c r="A3" s="44" t="s">
        <v>1</v>
      </c>
      <c r="B3" s="44" t="s">
        <v>2</v>
      </c>
      <c r="C3" s="40" t="s">
        <v>3</v>
      </c>
      <c r="D3" s="47" t="s">
        <v>4</v>
      </c>
      <c r="E3" s="44" t="s">
        <v>5</v>
      </c>
      <c r="F3" s="50" t="s">
        <v>6</v>
      </c>
      <c r="G3" s="51"/>
      <c r="H3" s="51"/>
      <c r="I3" s="51"/>
      <c r="J3" s="51"/>
      <c r="K3" s="51"/>
      <c r="L3" s="51"/>
      <c r="M3" s="52"/>
      <c r="N3" s="31" t="s">
        <v>7</v>
      </c>
      <c r="O3" s="31"/>
      <c r="P3" s="31"/>
      <c r="Q3" s="31" t="s">
        <v>8</v>
      </c>
      <c r="R3" s="31"/>
      <c r="S3" s="31"/>
      <c r="T3" s="31"/>
    </row>
    <row r="4" spans="1:21" ht="41.25" customHeight="1">
      <c r="A4" s="44"/>
      <c r="B4" s="44"/>
      <c r="C4" s="41"/>
      <c r="D4" s="48"/>
      <c r="E4" s="44"/>
      <c r="F4" s="38" t="s">
        <v>28</v>
      </c>
      <c r="G4" s="39"/>
      <c r="H4" s="38" t="s">
        <v>27</v>
      </c>
      <c r="I4" s="39"/>
      <c r="J4" s="38" t="s">
        <v>28</v>
      </c>
      <c r="K4" s="39"/>
      <c r="L4" s="38" t="s">
        <v>30</v>
      </c>
      <c r="M4" s="39"/>
      <c r="N4" s="45" t="s">
        <v>9</v>
      </c>
      <c r="O4" s="31" t="s">
        <v>10</v>
      </c>
      <c r="P4" s="31" t="s">
        <v>11</v>
      </c>
      <c r="Q4" s="31" t="s">
        <v>12</v>
      </c>
      <c r="R4" s="31" t="s">
        <v>13</v>
      </c>
      <c r="S4" s="37" t="s">
        <v>14</v>
      </c>
      <c r="T4" s="31" t="s">
        <v>15</v>
      </c>
    </row>
    <row r="5" spans="1:21" ht="42" customHeight="1">
      <c r="A5" s="44"/>
      <c r="B5" s="44"/>
      <c r="C5" s="42"/>
      <c r="D5" s="49"/>
      <c r="E5" s="44"/>
      <c r="F5" s="10" t="s">
        <v>16</v>
      </c>
      <c r="G5" s="10" t="s">
        <v>17</v>
      </c>
      <c r="H5" s="10" t="s">
        <v>16</v>
      </c>
      <c r="I5" s="10" t="s">
        <v>17</v>
      </c>
      <c r="J5" s="10" t="s">
        <v>16</v>
      </c>
      <c r="K5" s="10" t="s">
        <v>17</v>
      </c>
      <c r="L5" s="10" t="s">
        <v>16</v>
      </c>
      <c r="M5" s="10" t="s">
        <v>17</v>
      </c>
      <c r="N5" s="46"/>
      <c r="O5" s="31"/>
      <c r="P5" s="31"/>
      <c r="Q5" s="31"/>
      <c r="R5" s="31"/>
      <c r="S5" s="37"/>
      <c r="T5" s="31"/>
    </row>
    <row r="6" spans="1:21" ht="30">
      <c r="A6" s="13">
        <v>1</v>
      </c>
      <c r="B6" s="5" t="s">
        <v>23</v>
      </c>
      <c r="C6" s="12" t="s">
        <v>24</v>
      </c>
      <c r="D6" s="11">
        <v>32</v>
      </c>
      <c r="E6" s="11" t="s">
        <v>22</v>
      </c>
      <c r="F6" s="17">
        <v>2350</v>
      </c>
      <c r="G6" s="17">
        <f t="shared" ref="G6:G7" si="0">F6*D6</f>
        <v>75200</v>
      </c>
      <c r="H6" s="17">
        <v>950</v>
      </c>
      <c r="I6" s="17">
        <f t="shared" ref="I6:I7" si="1">H6*D6</f>
        <v>30400</v>
      </c>
      <c r="J6" s="17">
        <v>770</v>
      </c>
      <c r="K6" s="17">
        <f t="shared" ref="K6:K7" si="2">J6*D6</f>
        <v>24640</v>
      </c>
      <c r="L6" s="17">
        <v>1180</v>
      </c>
      <c r="M6" s="17">
        <f t="shared" ref="M6:M7" si="3">L6*D6</f>
        <v>37760</v>
      </c>
      <c r="N6" s="18">
        <f t="shared" ref="N6:N7" si="4">AVERAGE(F6,H6,J6,L6)</f>
        <v>1312.5</v>
      </c>
      <c r="O6" s="19">
        <f t="shared" ref="O6:O7" si="5">STDEV(F6,H6,J6,L6)</f>
        <v>711.72911513674455</v>
      </c>
      <c r="P6" s="20">
        <f t="shared" ref="P6:P7" si="6">O6/N6*100</f>
        <v>54.226980200894829</v>
      </c>
      <c r="Q6" s="17">
        <f t="shared" ref="Q6:Q7" si="7">N6</f>
        <v>1312.5</v>
      </c>
      <c r="R6" s="21">
        <f>ROUNDDOWN(Q6,2)</f>
        <v>1312.5</v>
      </c>
      <c r="S6" s="7"/>
      <c r="T6" s="24">
        <f t="shared" ref="T6:T7" si="8">R6*D6</f>
        <v>42000</v>
      </c>
    </row>
    <row r="7" spans="1:21" ht="30">
      <c r="A7" s="13">
        <v>2</v>
      </c>
      <c r="B7" s="6" t="s">
        <v>25</v>
      </c>
      <c r="C7" s="12" t="s">
        <v>26</v>
      </c>
      <c r="D7" s="11">
        <v>11</v>
      </c>
      <c r="E7" s="11" t="s">
        <v>22</v>
      </c>
      <c r="F7" s="17">
        <v>1230</v>
      </c>
      <c r="G7" s="17">
        <f t="shared" si="0"/>
        <v>13530</v>
      </c>
      <c r="H7" s="17">
        <v>750</v>
      </c>
      <c r="I7" s="17">
        <f t="shared" si="1"/>
        <v>8250</v>
      </c>
      <c r="J7" s="17">
        <v>770</v>
      </c>
      <c r="K7" s="17">
        <f t="shared" si="2"/>
        <v>8470</v>
      </c>
      <c r="L7" s="17">
        <v>990</v>
      </c>
      <c r="M7" s="17">
        <f t="shared" si="3"/>
        <v>10890</v>
      </c>
      <c r="N7" s="18">
        <f t="shared" si="4"/>
        <v>935</v>
      </c>
      <c r="O7" s="19">
        <f t="shared" si="5"/>
        <v>224.72205054244233</v>
      </c>
      <c r="P7" s="20">
        <f t="shared" si="6"/>
        <v>24.034443908282601</v>
      </c>
      <c r="Q7" s="17">
        <f t="shared" si="7"/>
        <v>935</v>
      </c>
      <c r="R7" s="21">
        <f t="shared" ref="R7" si="9">ROUNDDOWN(Q7,2)</f>
        <v>935</v>
      </c>
      <c r="S7" s="7"/>
      <c r="T7" s="24">
        <f t="shared" si="8"/>
        <v>10285</v>
      </c>
    </row>
    <row r="8" spans="1:21">
      <c r="A8" s="13"/>
      <c r="B8" s="6"/>
      <c r="C8" s="12"/>
      <c r="D8" s="11"/>
      <c r="E8" s="11"/>
      <c r="F8" s="17"/>
      <c r="G8" s="17">
        <f>SUM(G6:G7)</f>
        <v>88730</v>
      </c>
      <c r="H8" s="17"/>
      <c r="I8" s="17">
        <f>SUM(I6:I7)</f>
        <v>38650</v>
      </c>
      <c r="J8" s="17"/>
      <c r="K8" s="17">
        <f>SUM(K6:K7)</f>
        <v>33110</v>
      </c>
      <c r="L8" s="17"/>
      <c r="M8" s="17">
        <f>SUM(M6:M7)</f>
        <v>48650</v>
      </c>
      <c r="N8" s="17"/>
      <c r="O8" s="17"/>
      <c r="P8" s="17"/>
      <c r="Q8" s="17"/>
      <c r="R8" s="17"/>
      <c r="S8" s="17">
        <f>SUM(S6:S7)</f>
        <v>0</v>
      </c>
      <c r="T8" s="17">
        <f>SUM(T6:T7)</f>
        <v>52285</v>
      </c>
    </row>
    <row r="9" spans="1:21" s="22" customFormat="1">
      <c r="A9" s="32" t="s">
        <v>18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4"/>
      <c r="T9" s="25">
        <f>T8</f>
        <v>52285</v>
      </c>
    </row>
    <row r="10" spans="1:21">
      <c r="A10" s="35" t="s">
        <v>19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</row>
    <row r="11" spans="1:21">
      <c r="A11" s="36" t="s">
        <v>20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</row>
    <row r="12" spans="1:21">
      <c r="A12" s="43" t="s">
        <v>29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</row>
    <row r="13" spans="1:21">
      <c r="A13" s="28" t="s">
        <v>21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30"/>
    </row>
    <row r="15" spans="1:21">
      <c r="U15" s="23"/>
    </row>
    <row r="16" spans="1:21">
      <c r="U16" s="23"/>
    </row>
    <row r="17" spans="21:21">
      <c r="U17" s="23"/>
    </row>
  </sheetData>
  <mergeCells count="25">
    <mergeCell ref="B3:B5"/>
    <mergeCell ref="N3:P3"/>
    <mergeCell ref="P4:P5"/>
    <mergeCell ref="Q4:Q5"/>
    <mergeCell ref="N4:N5"/>
    <mergeCell ref="H4:I4"/>
    <mergeCell ref="D3:D5"/>
    <mergeCell ref="E3:E5"/>
    <mergeCell ref="F3:M3"/>
    <mergeCell ref="A1:T2"/>
    <mergeCell ref="A13:T13"/>
    <mergeCell ref="Q3:T3"/>
    <mergeCell ref="T4:T5"/>
    <mergeCell ref="A9:R9"/>
    <mergeCell ref="A10:T10"/>
    <mergeCell ref="A11:T11"/>
    <mergeCell ref="S4:S5"/>
    <mergeCell ref="R4:R5"/>
    <mergeCell ref="O4:O5"/>
    <mergeCell ref="L4:M4"/>
    <mergeCell ref="C3:C5"/>
    <mergeCell ref="F4:G4"/>
    <mergeCell ref="J4:K4"/>
    <mergeCell ref="A12:T12"/>
    <mergeCell ref="A3:A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IRU-PC</cp:lastModifiedBy>
  <dcterms:modified xsi:type="dcterms:W3CDTF">2026-07-31T08:35:53Z</dcterms:modified>
</cp:coreProperties>
</file>