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iceroom\Desktop\Закупки\Закупки_Березка\Ляшко И.Ф\Закупка картриджей_63386,00 руб\"/>
    </mc:Choice>
  </mc:AlternateContent>
  <bookViews>
    <workbookView xWindow="0" yWindow="0" windowWidth="28800" windowHeight="12300"/>
  </bookViews>
  <sheets>
    <sheet name="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3" l="1"/>
  <c r="L7" i="3"/>
  <c r="I6" i="3"/>
  <c r="I7" i="3"/>
  <c r="P6" i="3"/>
  <c r="P7" i="3"/>
  <c r="O7" i="3" l="1"/>
  <c r="M6" i="3"/>
  <c r="N6" i="3" s="1"/>
  <c r="O6" i="3"/>
  <c r="M7" i="3"/>
  <c r="N7" i="3" s="1"/>
  <c r="M8" i="3"/>
  <c r="D3" i="3" l="1"/>
</calcChain>
</file>

<file path=xl/sharedStrings.xml><?xml version="1.0" encoding="utf-8"?>
<sst xmlns="http://schemas.openxmlformats.org/spreadsheetml/2006/main" count="31" uniqueCount="28">
  <si>
    <t>В связи с тем, что коэффициенты вариации не превышают 33%, указанные значения считаются однородными и принимаются для расчета стоимости продукции.Цена договора не должна превышать начальную максимальную цену контракта,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минимальная.При расчете корректирующие коэффициенты и индексы не применялись. Стоимость составила:</t>
  </si>
  <si>
    <t>Цена за ед.изм.</t>
  </si>
  <si>
    <t>Кол-во</t>
  </si>
  <si>
    <t>Ед.изм.</t>
  </si>
  <si>
    <t>Сред.квадр.откл. σ=</t>
  </si>
  <si>
    <t>Кол-во знач.</t>
  </si>
  <si>
    <t>Округле-ние</t>
  </si>
  <si>
    <t>Средн. арифм.</t>
  </si>
  <si>
    <t>Объем</t>
  </si>
  <si>
    <t>Существенные условия исполнения контракта</t>
  </si>
  <si>
    <t>Наименование товара, работ, услуг</t>
  </si>
  <si>
    <t>№ п/п</t>
  </si>
  <si>
    <t>Наименьшая Цена, предложенная за единицу изм. (руб.)</t>
  </si>
  <si>
    <t>Рыночная стоимость</t>
  </si>
  <si>
    <t>Совокупность значений</t>
  </si>
  <si>
    <t>Коэфф вариации V=</t>
  </si>
  <si>
    <t>Источник №3</t>
  </si>
  <si>
    <t>Начальная (максимальная) цена договора</t>
  </si>
  <si>
    <t>дата</t>
  </si>
  <si>
    <t>подпись, расшифровка подписи</t>
  </si>
  <si>
    <t>Начальник планово-экономического отдела:</t>
  </si>
  <si>
    <t>Д.С. Вяткин</t>
  </si>
  <si>
    <t>Источник №2</t>
  </si>
  <si>
    <t xml:space="preserve">Источник №1 </t>
  </si>
  <si>
    <t xml:space="preserve">Обоснование начальной (максимальной) цены договора, цены договора, заключаемого с единственным поставщиком (подрядчиком, исполнителем) (Н(М)ЦД, ЦКЕП)
</t>
  </si>
  <si>
    <t>шт</t>
  </si>
  <si>
    <t>Картридж CF280X</t>
  </si>
  <si>
    <t>Картридж для HP W1510X HP LJ Pro 4003/4103 оригинал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</si>
</sst>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7" x14ac:knownFonts="1">
    <font>
      <sz val="11"/>
      <color theme="1"/>
      <name val="Calibri"/>
      <family val="2"/>
      <scheme val="minor"/>
    </font>
    <font>
      <sz val="10"/>
      <name val="Arial"/>
      <family val="2"/>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s>
  <cellStyleXfs count="2">
    <xf numFmtId="0" fontId="0" fillId="0" borderId="0"/>
    <xf numFmtId="0" fontId="1" fillId="0" borderId="0"/>
  </cellStyleXfs>
  <cellXfs count="49">
    <xf numFmtId="0" fontId="0" fillId="0" borderId="0" xfId="0"/>
    <xf numFmtId="0" fontId="2" fillId="2" borderId="0" xfId="1" applyFont="1" applyFill="1"/>
    <xf numFmtId="0" fontId="4" fillId="2" borderId="0" xfId="1" applyFont="1" applyFill="1" applyAlignment="1">
      <alignment horizontal="left" wrapText="1"/>
    </xf>
    <xf numFmtId="164" fontId="5" fillId="2" borderId="3" xfId="1" applyNumberFormat="1" applyFont="1" applyFill="1" applyBorder="1" applyAlignment="1">
      <alignment horizontal="center" vertical="center" wrapText="1"/>
    </xf>
    <xf numFmtId="0" fontId="4" fillId="2" borderId="0" xfId="1" applyFont="1" applyFill="1" applyAlignment="1">
      <alignment horizontal="center" wrapText="1"/>
    </xf>
    <xf numFmtId="0" fontId="4" fillId="2" borderId="0" xfId="1" applyFont="1" applyFill="1" applyAlignment="1">
      <alignment vertical="center" wrapText="1"/>
    </xf>
    <xf numFmtId="4" fontId="4" fillId="2" borderId="0" xfId="1" applyNumberFormat="1" applyFont="1" applyFill="1" applyAlignment="1">
      <alignment vertical="distributed"/>
    </xf>
    <xf numFmtId="2" fontId="4" fillId="2" borderId="5" xfId="1" applyNumberFormat="1" applyFont="1" applyFill="1" applyBorder="1" applyAlignment="1">
      <alignment vertical="center"/>
    </xf>
    <xf numFmtId="164" fontId="2" fillId="2" borderId="3" xfId="1" applyNumberFormat="1" applyFont="1" applyFill="1" applyBorder="1" applyAlignment="1">
      <alignment horizontal="center" vertical="center" wrapText="1"/>
    </xf>
    <xf numFmtId="0" fontId="2" fillId="2" borderId="3" xfId="1" applyFont="1" applyFill="1" applyBorder="1" applyAlignment="1">
      <alignment horizontal="center" vertical="center" wrapText="1"/>
    </xf>
    <xf numFmtId="2" fontId="4" fillId="2" borderId="3"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0" fontId="5" fillId="2" borderId="3" xfId="1" applyFont="1" applyFill="1" applyBorder="1" applyAlignment="1">
      <alignment horizontal="center" vertical="center" wrapText="1"/>
    </xf>
    <xf numFmtId="164" fontId="5" fillId="2" borderId="5" xfId="1" applyNumberFormat="1" applyFont="1" applyFill="1" applyBorder="1" applyAlignment="1">
      <alignment horizontal="center" wrapText="1"/>
    </xf>
    <xf numFmtId="0" fontId="2" fillId="2" borderId="14" xfId="1" applyFont="1" applyFill="1" applyBorder="1"/>
    <xf numFmtId="0" fontId="2" fillId="2" borderId="2" xfId="1" applyFont="1" applyFill="1" applyBorder="1"/>
    <xf numFmtId="0" fontId="4" fillId="2" borderId="12" xfId="1" applyFont="1" applyFill="1" applyBorder="1" applyAlignment="1">
      <alignment vertical="center"/>
    </xf>
    <xf numFmtId="4" fontId="4" fillId="2" borderId="9" xfId="1" applyNumberFormat="1" applyFont="1" applyFill="1" applyBorder="1" applyAlignment="1">
      <alignment vertical="distributed"/>
    </xf>
    <xf numFmtId="0" fontId="5" fillId="2" borderId="1" xfId="1" applyFont="1" applyFill="1" applyBorder="1" applyAlignment="1">
      <alignment horizontal="center" vertical="center" wrapText="1"/>
    </xf>
    <xf numFmtId="0" fontId="4" fillId="2" borderId="5" xfId="1" applyFont="1" applyFill="1" applyBorder="1" applyAlignment="1">
      <alignment horizontal="center" vertical="center" wrapText="1"/>
    </xf>
    <xf numFmtId="164" fontId="5" fillId="2" borderId="5" xfId="1" applyNumberFormat="1" applyFont="1" applyFill="1" applyBorder="1" applyAlignment="1">
      <alignment horizontal="center" vertical="center" wrapText="1"/>
    </xf>
    <xf numFmtId="2" fontId="2" fillId="2" borderId="2" xfId="1" applyNumberFormat="1" applyFont="1" applyFill="1" applyBorder="1" applyAlignment="1">
      <alignment horizontal="center" vertical="center" wrapText="1"/>
    </xf>
    <xf numFmtId="2" fontId="2" fillId="2" borderId="3" xfId="1" applyNumberFormat="1" applyFont="1" applyFill="1" applyBorder="1" applyAlignment="1">
      <alignment horizontal="center" vertical="center" wrapText="1"/>
    </xf>
    <xf numFmtId="164" fontId="5" fillId="2" borderId="3" xfId="1" applyNumberFormat="1" applyFont="1" applyFill="1" applyBorder="1" applyAlignment="1">
      <alignment horizontal="center" wrapText="1"/>
    </xf>
    <xf numFmtId="164" fontId="6" fillId="2" borderId="5" xfId="1" applyNumberFormat="1" applyFont="1" applyFill="1" applyBorder="1" applyAlignment="1">
      <alignment horizontal="center" vertical="center" wrapText="1"/>
    </xf>
    <xf numFmtId="0" fontId="2" fillId="2" borderId="3" xfId="1" applyFont="1" applyFill="1" applyBorder="1" applyAlignment="1">
      <alignment horizontal="left" vertical="distributed"/>
    </xf>
    <xf numFmtId="0" fontId="4" fillId="2" borderId="5" xfId="1" applyFont="1" applyFill="1" applyBorder="1" applyAlignment="1">
      <alignment horizontal="left" vertical="distributed"/>
    </xf>
    <xf numFmtId="4" fontId="4" fillId="2" borderId="13" xfId="1" applyNumberFormat="1" applyFont="1" applyFill="1" applyBorder="1" applyAlignment="1">
      <alignment horizontal="center" vertical="distributed"/>
    </xf>
    <xf numFmtId="4" fontId="4" fillId="2" borderId="5" xfId="1" applyNumberFormat="1" applyFont="1" applyFill="1" applyBorder="1" applyAlignment="1">
      <alignment horizontal="center" vertical="distributed"/>
    </xf>
    <xf numFmtId="0" fontId="4" fillId="2" borderId="2" xfId="1" applyFont="1" applyFill="1" applyBorder="1" applyAlignment="1">
      <alignment horizontal="center" vertical="top" wrapText="1"/>
    </xf>
    <xf numFmtId="0" fontId="4" fillId="2" borderId="7" xfId="1" applyFont="1" applyFill="1" applyBorder="1" applyAlignment="1">
      <alignment horizontal="center" vertical="top"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4" xfId="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64" fontId="5" fillId="2" borderId="7" xfId="1" applyNumberFormat="1" applyFont="1" applyFill="1" applyBorder="1" applyAlignment="1">
      <alignment horizontal="center" vertical="center" wrapText="1"/>
    </xf>
    <xf numFmtId="0" fontId="3" fillId="2" borderId="0" xfId="1"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164" fontId="4" fillId="2" borderId="9" xfId="1" applyNumberFormat="1" applyFont="1" applyFill="1" applyBorder="1" applyAlignment="1">
      <alignment horizontal="center" vertical="center" wrapText="1"/>
    </xf>
    <xf numFmtId="0" fontId="4" fillId="2" borderId="8" xfId="1" applyFont="1" applyFill="1" applyBorder="1" applyAlignment="1">
      <alignment horizontal="center" vertical="center" wrapText="1"/>
    </xf>
    <xf numFmtId="164" fontId="5" fillId="2" borderId="2" xfId="1" applyNumberFormat="1" applyFont="1" applyFill="1" applyBorder="1" applyAlignment="1">
      <alignment horizontal="center" wrapText="1"/>
    </xf>
    <xf numFmtId="164" fontId="5" fillId="2" borderId="5" xfId="1" applyNumberFormat="1" applyFont="1" applyFill="1" applyBorder="1" applyAlignment="1">
      <alignment horizontal="center" wrapText="1"/>
    </xf>
    <xf numFmtId="164" fontId="5" fillId="2" borderId="2" xfId="1" applyNumberFormat="1" applyFont="1" applyFill="1" applyBorder="1" applyAlignment="1">
      <alignment horizontal="center"/>
    </xf>
    <xf numFmtId="164" fontId="5" fillId="2" borderId="12" xfId="1" applyNumberFormat="1" applyFont="1" applyFill="1" applyBorder="1" applyAlignment="1">
      <alignment horizontal="center"/>
    </xf>
    <xf numFmtId="0" fontId="5" fillId="2" borderId="7" xfId="1" applyFont="1" applyFill="1" applyBorder="1" applyAlignment="1">
      <alignment horizontal="center" vertical="center" wrapText="1"/>
    </xf>
  </cellXfs>
  <cellStyles count="2">
    <cellStyle name="Обычный" xfId="0" builtinId="0"/>
    <cellStyle name="Обычный 2" xfId="1"/>
  </cellStyles>
  <dxfs count="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10</xdr:col>
      <xdr:colOff>19050</xdr:colOff>
      <xdr:row>2</xdr:row>
      <xdr:rowOff>0</xdr:rowOff>
    </xdr:from>
    <xdr:to>
      <xdr:col>11</xdr:col>
      <xdr:colOff>0</xdr:colOff>
      <xdr:row>2</xdr:row>
      <xdr:rowOff>0</xdr:rowOff>
    </xdr:to>
    <xdr:pic>
      <xdr:nvPicPr>
        <xdr:cNvPr id="22" name="Picture 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19050</xdr:colOff>
      <xdr:row>2</xdr:row>
      <xdr:rowOff>0</xdr:rowOff>
    </xdr:from>
    <xdr:to>
      <xdr:col>9</xdr:col>
      <xdr:colOff>1019175</xdr:colOff>
      <xdr:row>2</xdr:row>
      <xdr:rowOff>0</xdr:rowOff>
    </xdr:to>
    <xdr:pic>
      <xdr:nvPicPr>
        <xdr:cNvPr id="23" name="Picture 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19050</xdr:colOff>
      <xdr:row>2</xdr:row>
      <xdr:rowOff>0</xdr:rowOff>
    </xdr:from>
    <xdr:to>
      <xdr:col>16</xdr:col>
      <xdr:colOff>952500</xdr:colOff>
      <xdr:row>2</xdr:row>
      <xdr:rowOff>0</xdr:rowOff>
    </xdr:to>
    <xdr:pic>
      <xdr:nvPicPr>
        <xdr:cNvPr id="24" name="Picture 5">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447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266700</xdr:colOff>
      <xdr:row>2</xdr:row>
      <xdr:rowOff>0</xdr:rowOff>
    </xdr:from>
    <xdr:to>
      <xdr:col>16</xdr:col>
      <xdr:colOff>419100</xdr:colOff>
      <xdr:row>2</xdr:row>
      <xdr:rowOff>0</xdr:rowOff>
    </xdr:to>
    <xdr:pic>
      <xdr:nvPicPr>
        <xdr:cNvPr id="25" name="Picture 6">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992350" y="7239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10</xdr:col>
      <xdr:colOff>19050</xdr:colOff>
      <xdr:row>2</xdr:row>
      <xdr:rowOff>0</xdr:rowOff>
    </xdr:from>
    <xdr:to>
      <xdr:col>11</xdr:col>
      <xdr:colOff>0</xdr:colOff>
      <xdr:row>2</xdr:row>
      <xdr:rowOff>0</xdr:rowOff>
    </xdr:to>
    <xdr:pic>
      <xdr:nvPicPr>
        <xdr:cNvPr id="26" name="Picture 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19050</xdr:colOff>
      <xdr:row>2</xdr:row>
      <xdr:rowOff>0</xdr:rowOff>
    </xdr:from>
    <xdr:to>
      <xdr:col>9</xdr:col>
      <xdr:colOff>1019175</xdr:colOff>
      <xdr:row>2</xdr:row>
      <xdr:rowOff>0</xdr:rowOff>
    </xdr:to>
    <xdr:pic>
      <xdr:nvPicPr>
        <xdr:cNvPr id="27" name="Picture 2">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829925" y="7239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19050</xdr:colOff>
      <xdr:row>2</xdr:row>
      <xdr:rowOff>0</xdr:rowOff>
    </xdr:from>
    <xdr:to>
      <xdr:col>16</xdr:col>
      <xdr:colOff>952500</xdr:colOff>
      <xdr:row>2</xdr:row>
      <xdr:rowOff>0</xdr:rowOff>
    </xdr:to>
    <xdr:pic>
      <xdr:nvPicPr>
        <xdr:cNvPr id="28" name="Picture 5">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7447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266700</xdr:colOff>
      <xdr:row>2</xdr:row>
      <xdr:rowOff>0</xdr:rowOff>
    </xdr:from>
    <xdr:to>
      <xdr:col>16</xdr:col>
      <xdr:colOff>419100</xdr:colOff>
      <xdr:row>2</xdr:row>
      <xdr:rowOff>0</xdr:rowOff>
    </xdr:to>
    <xdr:pic>
      <xdr:nvPicPr>
        <xdr:cNvPr id="29" name="Picture 6">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992350" y="7239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19050</xdr:colOff>
      <xdr:row>2</xdr:row>
      <xdr:rowOff>0</xdr:rowOff>
    </xdr:from>
    <xdr:to>
      <xdr:col>16</xdr:col>
      <xdr:colOff>0</xdr:colOff>
      <xdr:row>2</xdr:row>
      <xdr:rowOff>0</xdr:rowOff>
    </xdr:to>
    <xdr:pic>
      <xdr:nvPicPr>
        <xdr:cNvPr id="30" name="Picture 1">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922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2</xdr:row>
      <xdr:rowOff>0</xdr:rowOff>
    </xdr:from>
    <xdr:to>
      <xdr:col>14</xdr:col>
      <xdr:colOff>952500</xdr:colOff>
      <xdr:row>2</xdr:row>
      <xdr:rowOff>0</xdr:rowOff>
    </xdr:to>
    <xdr:pic>
      <xdr:nvPicPr>
        <xdr:cNvPr id="31" name="Picture 2">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39700" y="7239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
  <sheetViews>
    <sheetView tabSelected="1" workbookViewId="0">
      <selection activeCell="R15" sqref="R15"/>
    </sheetView>
  </sheetViews>
  <sheetFormatPr defaultColWidth="9.140625" defaultRowHeight="12.75" x14ac:dyDescent="0.2"/>
  <cols>
    <col min="1" max="1" width="3.140625" style="1" customWidth="1"/>
    <col min="2" max="2" width="32.5703125" style="1" customWidth="1"/>
    <col min="3" max="3" width="7.28515625" style="1" hidden="1" customWidth="1"/>
    <col min="4" max="4" width="9.5703125" style="1" customWidth="1"/>
    <col min="5" max="5" width="5.85546875" style="1" customWidth="1"/>
    <col min="6" max="6" width="11.5703125" style="1" customWidth="1"/>
    <col min="7" max="7" width="11.5703125" style="1" bestFit="1" customWidth="1"/>
    <col min="8" max="8" width="11.7109375" style="1" bestFit="1" customWidth="1"/>
    <col min="9" max="9" width="10.28515625" style="1" bestFit="1" customWidth="1"/>
    <col min="10" max="10" width="11" style="1" bestFit="1" customWidth="1"/>
    <col min="11" max="11" width="6.42578125" style="1" bestFit="1" customWidth="1"/>
    <col min="12" max="12" width="11.5703125" style="1" customWidth="1"/>
    <col min="13" max="13" width="11.28515625" style="1" customWidth="1"/>
    <col min="14" max="14" width="10.7109375" style="1" bestFit="1" customWidth="1"/>
    <col min="15" max="15" width="11.5703125" style="1" customWidth="1"/>
    <col min="16" max="16" width="11.85546875" style="1" customWidth="1"/>
    <col min="17" max="17" width="14.28515625" style="1" customWidth="1"/>
    <col min="18" max="18" width="22.7109375" style="1" customWidth="1"/>
    <col min="19" max="19" width="3" style="1" customWidth="1"/>
    <col min="20" max="20" width="0" style="1" hidden="1" customWidth="1"/>
    <col min="21" max="21" width="9.5703125" style="1" hidden="1" customWidth="1"/>
    <col min="22" max="16384" width="9.140625" style="1"/>
  </cols>
  <sheetData>
    <row r="1" spans="1:21" ht="9.75" customHeight="1" x14ac:dyDescent="0.2">
      <c r="N1" s="4"/>
      <c r="O1" s="4"/>
      <c r="P1" s="4"/>
      <c r="Q1" s="2"/>
      <c r="R1" s="2"/>
    </row>
    <row r="2" spans="1:21" ht="42" customHeight="1" x14ac:dyDescent="0.2">
      <c r="A2" s="38" t="s">
        <v>24</v>
      </c>
      <c r="B2" s="38"/>
      <c r="C2" s="38"/>
      <c r="D2" s="38"/>
      <c r="E2" s="38"/>
      <c r="F2" s="38"/>
      <c r="G2" s="38"/>
      <c r="H2" s="38"/>
      <c r="I2" s="38"/>
      <c r="J2" s="38"/>
      <c r="K2" s="38"/>
      <c r="L2" s="38"/>
      <c r="M2" s="38"/>
      <c r="N2" s="38"/>
      <c r="O2" s="38"/>
      <c r="P2" s="38"/>
      <c r="Q2" s="5"/>
      <c r="R2" s="5"/>
      <c r="S2" s="5"/>
      <c r="T2" s="5"/>
      <c r="U2" s="5"/>
    </row>
    <row r="3" spans="1:21" ht="37.5" customHeight="1" x14ac:dyDescent="0.2">
      <c r="A3" s="39" t="s">
        <v>17</v>
      </c>
      <c r="B3" s="40"/>
      <c r="C3" s="41"/>
      <c r="D3" s="42">
        <f>VALUE(M8)</f>
        <v>63386</v>
      </c>
      <c r="E3" s="43"/>
      <c r="F3" s="44" t="s">
        <v>23</v>
      </c>
      <c r="G3" s="46" t="s">
        <v>22</v>
      </c>
      <c r="H3" s="16"/>
      <c r="I3" s="3"/>
      <c r="J3" s="3"/>
      <c r="K3" s="13"/>
      <c r="L3" s="13"/>
      <c r="M3" s="33" t="s">
        <v>15</v>
      </c>
      <c r="N3" s="33" t="s">
        <v>14</v>
      </c>
      <c r="O3" s="36" t="s">
        <v>13</v>
      </c>
      <c r="P3" s="30" t="s">
        <v>12</v>
      </c>
    </row>
    <row r="4" spans="1:21" ht="25.5" customHeight="1" x14ac:dyDescent="0.2">
      <c r="A4" s="32" t="s">
        <v>11</v>
      </c>
      <c r="B4" s="32" t="s">
        <v>10</v>
      </c>
      <c r="C4" s="34" t="s">
        <v>9</v>
      </c>
      <c r="D4" s="32" t="s">
        <v>8</v>
      </c>
      <c r="E4" s="32"/>
      <c r="F4" s="45"/>
      <c r="G4" s="47"/>
      <c r="H4" s="14" t="s">
        <v>16</v>
      </c>
      <c r="I4" s="36" t="s">
        <v>7</v>
      </c>
      <c r="J4" s="36" t="s">
        <v>6</v>
      </c>
      <c r="K4" s="32" t="s">
        <v>5</v>
      </c>
      <c r="L4" s="32" t="s">
        <v>4</v>
      </c>
      <c r="M4" s="48"/>
      <c r="N4" s="48"/>
      <c r="O4" s="37"/>
      <c r="P4" s="31"/>
    </row>
    <row r="5" spans="1:21" ht="25.5" x14ac:dyDescent="0.2">
      <c r="A5" s="32"/>
      <c r="B5" s="33"/>
      <c r="C5" s="35"/>
      <c r="D5" s="11" t="s">
        <v>3</v>
      </c>
      <c r="E5" s="11" t="s">
        <v>2</v>
      </c>
      <c r="F5" s="3" t="s">
        <v>1</v>
      </c>
      <c r="G5" s="12" t="s">
        <v>1</v>
      </c>
      <c r="H5" s="24" t="s">
        <v>1</v>
      </c>
      <c r="I5" s="37"/>
      <c r="J5" s="37"/>
      <c r="K5" s="33"/>
      <c r="L5" s="33"/>
      <c r="M5" s="48"/>
      <c r="N5" s="48"/>
      <c r="O5" s="37"/>
      <c r="P5" s="31"/>
    </row>
    <row r="6" spans="1:21" ht="25.5" x14ac:dyDescent="0.2">
      <c r="A6" s="19"/>
      <c r="B6" s="13" t="s">
        <v>26</v>
      </c>
      <c r="C6" s="20"/>
      <c r="D6" s="13" t="s">
        <v>25</v>
      </c>
      <c r="E6" s="13">
        <v>10</v>
      </c>
      <c r="F6" s="21">
        <v>748.62</v>
      </c>
      <c r="G6" s="3">
        <v>734.39</v>
      </c>
      <c r="H6" s="25">
        <v>713</v>
      </c>
      <c r="I6" s="8">
        <f t="shared" ref="I6:I7" si="0">AVERAGE(F6:H6)</f>
        <v>732.00333333333344</v>
      </c>
      <c r="J6" s="8">
        <v>732</v>
      </c>
      <c r="K6" s="13">
        <v>3</v>
      </c>
      <c r="L6" s="22">
        <f t="shared" ref="L6:L7" si="1">STDEV(F6,H6)</f>
        <v>25.187143545864828</v>
      </c>
      <c r="M6" s="23">
        <f t="shared" ref="M6:M7" si="2">(L6/J6)*100</f>
        <v>3.440866604626343</v>
      </c>
      <c r="N6" s="9" t="str">
        <f t="shared" ref="N6:N7" si="3">IF(M6&lt;33,"ОДНОРОДНЫЕ","НЕОДНОРОДНЫЕ")</f>
        <v>ОДНОРОДНЫЕ</v>
      </c>
      <c r="O6" s="8">
        <f t="shared" ref="O6:O7" si="4">E6*P6</f>
        <v>71300</v>
      </c>
      <c r="P6" s="10">
        <f t="shared" ref="P6:P7" si="5">MIN(F6:H6)*E6</f>
        <v>7130</v>
      </c>
    </row>
    <row r="7" spans="1:21" ht="25.5" x14ac:dyDescent="0.2">
      <c r="A7" s="19"/>
      <c r="B7" s="13" t="s">
        <v>27</v>
      </c>
      <c r="C7" s="20"/>
      <c r="D7" s="13" t="s">
        <v>25</v>
      </c>
      <c r="E7" s="13">
        <v>2</v>
      </c>
      <c r="F7" s="21">
        <v>29534.400000000001</v>
      </c>
      <c r="G7" s="3">
        <v>28971.84</v>
      </c>
      <c r="H7" s="25">
        <v>28128</v>
      </c>
      <c r="I7" s="8">
        <f t="shared" si="0"/>
        <v>28878.080000000002</v>
      </c>
      <c r="J7" s="8">
        <v>28878.080000000002</v>
      </c>
      <c r="K7" s="13">
        <v>3</v>
      </c>
      <c r="L7" s="22">
        <f t="shared" si="1"/>
        <v>994.47497706076149</v>
      </c>
      <c r="M7" s="23">
        <f t="shared" si="2"/>
        <v>3.4437018564279951</v>
      </c>
      <c r="N7" s="9" t="str">
        <f t="shared" si="3"/>
        <v>ОДНОРОДНЫЕ</v>
      </c>
      <c r="O7" s="8">
        <f t="shared" si="4"/>
        <v>112512</v>
      </c>
      <c r="P7" s="10">
        <f t="shared" si="5"/>
        <v>56256</v>
      </c>
    </row>
    <row r="8" spans="1:21" ht="104.1" customHeight="1" x14ac:dyDescent="0.2">
      <c r="A8" s="26" t="s">
        <v>0</v>
      </c>
      <c r="B8" s="27"/>
      <c r="C8" s="27"/>
      <c r="D8" s="27"/>
      <c r="E8" s="27"/>
      <c r="F8" s="27"/>
      <c r="G8" s="27"/>
      <c r="H8" s="27"/>
      <c r="I8" s="27"/>
      <c r="J8" s="7"/>
      <c r="K8" s="17"/>
      <c r="L8" s="18"/>
      <c r="M8" s="28">
        <f>SUM(P6:P7)</f>
        <v>63386</v>
      </c>
      <c r="N8" s="29"/>
      <c r="O8" s="29"/>
      <c r="P8" s="29"/>
      <c r="Q8" s="6"/>
      <c r="R8" s="6"/>
      <c r="S8" s="6"/>
      <c r="T8" s="6"/>
      <c r="U8" s="6"/>
    </row>
    <row r="11" spans="1:21" x14ac:dyDescent="0.2">
      <c r="A11" s="1" t="s">
        <v>20</v>
      </c>
      <c r="C11" s="15"/>
      <c r="D11" s="15"/>
      <c r="E11" s="1" t="s">
        <v>21</v>
      </c>
    </row>
    <row r="12" spans="1:21" x14ac:dyDescent="0.2">
      <c r="C12" s="1" t="s">
        <v>18</v>
      </c>
      <c r="D12" s="1" t="s">
        <v>19</v>
      </c>
    </row>
  </sheetData>
  <mergeCells count="19">
    <mergeCell ref="A2:P2"/>
    <mergeCell ref="A3:C3"/>
    <mergeCell ref="D3:E3"/>
    <mergeCell ref="F3:F4"/>
    <mergeCell ref="G3:G4"/>
    <mergeCell ref="M3:M5"/>
    <mergeCell ref="N3:N5"/>
    <mergeCell ref="O3:O5"/>
    <mergeCell ref="A8:I8"/>
    <mergeCell ref="M8:P8"/>
    <mergeCell ref="P3:P5"/>
    <mergeCell ref="A4:A5"/>
    <mergeCell ref="B4:B5"/>
    <mergeCell ref="C4:C5"/>
    <mergeCell ref="D4:E4"/>
    <mergeCell ref="I4:I5"/>
    <mergeCell ref="J4:J5"/>
    <mergeCell ref="K4:K5"/>
    <mergeCell ref="L4:L5"/>
  </mergeCells>
  <conditionalFormatting sqref="N6:N7">
    <cfRule type="containsText" dxfId="5" priority="73" operator="containsText" text="НЕОДНОРОДНЫЕ">
      <formula>NOT(ISERROR(SEARCH("НЕОДНОРОДНЫЕ",N6)))</formula>
    </cfRule>
    <cfRule type="containsText" dxfId="4" priority="74" operator="containsText" text="ОДНОРОДНЫЕ">
      <formula>NOT(ISERROR(SEARCH("ОДНОРОДНЫЕ",N6)))</formula>
    </cfRule>
    <cfRule type="containsText" dxfId="3" priority="75" operator="containsText" text="НЕОДНОРОДНЫЕ">
      <formula>NOT(ISERROR(SEARCH("НЕОДНОРОДНЫЕ",N6)))</formula>
    </cfRule>
    <cfRule type="containsText" dxfId="2" priority="76" operator="containsText" text="НЕ">
      <formula>NOT(ISERROR(SEARCH("НЕ",N6)))</formula>
    </cfRule>
    <cfRule type="containsText" dxfId="1" priority="77" operator="containsText" text="ОДНОРОДНЫЕ">
      <formula>NOT(ISERROR(SEARCH("ОДНОРОДНЫЕ",N6)))</formula>
    </cfRule>
    <cfRule type="containsText" dxfId="0" priority="78" operator="containsText" text="НЕОДНОРОДНЫЕ">
      <formula>NOT(ISERROR(SEARCH("НЕОДНОРОДНЫЕ",N6)))</formula>
    </cfRule>
  </conditionalFormatting>
  <pageMargins left="0.70866141732283472" right="0.70866141732283472" top="0.74803149606299213" bottom="0.74803149606299213" header="0.31496062992125984" footer="0.31496062992125984"/>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Serviceroom</cp:lastModifiedBy>
  <cp:lastPrinted>2026-06-04T11:05:28Z</cp:lastPrinted>
  <dcterms:created xsi:type="dcterms:W3CDTF">2021-10-12T16:36:25Z</dcterms:created>
  <dcterms:modified xsi:type="dcterms:W3CDTF">2026-06-04T12:30:24Z</dcterms:modified>
</cp:coreProperties>
</file>