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I9" i="1" l="1"/>
  <c r="H9" i="1"/>
  <c r="G9" i="1"/>
  <c r="N8" i="1"/>
  <c r="O8" i="1" s="1"/>
  <c r="P8" i="1" s="1"/>
  <c r="Q8" i="1" s="1"/>
  <c r="K8" i="1"/>
  <c r="L8" i="1" s="1"/>
  <c r="M8" i="1" s="1"/>
  <c r="N7" i="1"/>
  <c r="O7" i="1" s="1"/>
  <c r="P7" i="1" s="1"/>
  <c r="Q7" i="1" s="1"/>
  <c r="K7" i="1"/>
  <c r="L7" i="1" s="1"/>
  <c r="M7" i="1" s="1"/>
  <c r="Q9" i="1" l="1"/>
</calcChain>
</file>

<file path=xl/sharedStrings.xml><?xml version="1.0" encoding="utf-8"?>
<sst xmlns="http://schemas.openxmlformats.org/spreadsheetml/2006/main" count="29" uniqueCount="28">
  <si>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</si>
  <si>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</si>
  <si>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</si>
  <si>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</si>
  <si>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</si>
  <si>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</si>
  <si>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</si>
  <si>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</si>
  <si>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</si>
  <si>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</si>
  <si>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</si>
  <si>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</si>
  <si>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</si>
  <si>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</si>
  <si>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</si>
  <si>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</si>
  <si>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</si>
  <si>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</si>
  <si>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</si>
  <si>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</si>
  <si>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усл. ед.</t>
  </si>
  <si>
    <t>Протокол лабораторных испытаний, экспертное заключение</t>
  </si>
  <si>
    <t>Исследование воды поверхностных водоисточников,используемых для рекреационного водопользования на ХПК</t>
  </si>
  <si>
    <t>Поставщик №1 Коммерческое предложение №1243 от 11.06.2026</t>
  </si>
  <si>
    <t>Поставщик №2 Коммерческое предложение №1244 от 11.06.2026</t>
  </si>
  <si>
    <t>Поставщик №3 Коммерческое предложение №1245 от 11.06.2026</t>
  </si>
  <si>
    <t xml:space="preserve">Обоснованная НМЦК составила 1303,27 минимальная предложенная потенциальным исполнителем. </t>
  </si>
  <si>
    <t>______________ Е.О.Гайдунова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</si>
</sst>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14" fontId="6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justify" vertical="top" wrapText="1"/>
    </xf>
    <xf numFmtId="2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/>
    <xf numFmtId="2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8"/>
  <sheetViews>
    <sheetView tabSelected="1" topLeftCell="A6" zoomScale="85" zoomScaleNormal="85" workbookViewId="0">
      <selection activeCell="B17" sqref="B17"/>
    </sheetView>
  </sheetViews>
  <sheetFormatPr defaultRowHeight="15" x14ac:dyDescent="0.2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1" customFormat="1" ht="132" customHeight="1" x14ac:dyDescent="0.2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" customFormat="1" ht="45.75" customHeight="1" x14ac:dyDescent="0.25">
      <c r="A5" s="38" t="s">
        <v>2</v>
      </c>
      <c r="B5" s="38" t="s">
        <v>3</v>
      </c>
      <c r="C5" s="38" t="s">
        <v>4</v>
      </c>
      <c r="D5" s="38" t="s">
        <v>5</v>
      </c>
      <c r="E5" s="41" t="s">
        <v>6</v>
      </c>
      <c r="F5" s="41"/>
      <c r="G5" s="41"/>
      <c r="H5" s="41"/>
      <c r="I5" s="41"/>
      <c r="J5" s="41"/>
      <c r="K5" s="42" t="s">
        <v>7</v>
      </c>
      <c r="L5" s="39"/>
      <c r="M5" s="39"/>
      <c r="N5" s="43" t="s">
        <v>8</v>
      </c>
      <c r="O5" s="39"/>
      <c r="P5" s="39"/>
      <c r="Q5" s="39"/>
    </row>
    <row r="6" spans="1:17" s="1" customFormat="1" ht="188.25" customHeight="1" x14ac:dyDescent="0.2">
      <c r="A6" s="39"/>
      <c r="B6" s="40"/>
      <c r="C6" s="40"/>
      <c r="D6" s="40"/>
      <c r="E6" s="3"/>
      <c r="F6" s="3"/>
      <c r="G6" s="3" t="s">
        <v>23</v>
      </c>
      <c r="H6" s="3" t="s">
        <v>24</v>
      </c>
      <c r="I6" s="3" t="s">
        <v>25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66" customHeight="1" x14ac:dyDescent="0.25">
      <c r="A7" s="20">
        <v>1</v>
      </c>
      <c r="B7" s="26" t="s">
        <v>22</v>
      </c>
      <c r="C7" s="25" t="s">
        <v>20</v>
      </c>
      <c r="D7" s="21">
        <v>1</v>
      </c>
      <c r="E7" s="24"/>
      <c r="F7" s="24"/>
      <c r="G7" s="24">
        <v>608.11</v>
      </c>
      <c r="H7" s="24">
        <v>650</v>
      </c>
      <c r="I7" s="24">
        <v>760</v>
      </c>
      <c r="J7" s="22"/>
      <c r="K7" s="6">
        <f t="shared" ref="K7:K8" si="0">AVERAGE(E7:I7)</f>
        <v>672.70333333333338</v>
      </c>
      <c r="L7" s="7">
        <f t="shared" ref="L7:L8" si="1">SQRT(((SUM(IF(H7&lt;&gt;0,POWER(H7-K7,2),),IF(F7&lt;&gt;0, POWER(F7-K7,2),),IF(E7&lt;&gt;0, POWER(E7-K7,2),),IF(G7&lt;&gt;0, POWER(G7-K7,2),),IF(I7&lt;&gt;0, POWER(I7-K7,2),))/(COUNTA(E7:I7)-1))))</f>
        <v>78.448862536899355</v>
      </c>
      <c r="M7" s="8">
        <f t="shared" ref="M7:M8" si="2">L7/K7*100</f>
        <v>11.66173239370986</v>
      </c>
      <c r="N7" s="6">
        <f t="shared" ref="N7:N8" si="3">D7/3*(E7+F7+G7+H7+I7)</f>
        <v>672.70333333333338</v>
      </c>
      <c r="O7" s="9">
        <f t="shared" ref="O7:O8" si="4">N7/D7</f>
        <v>672.70333333333338</v>
      </c>
      <c r="P7" s="6">
        <f t="shared" ref="P7:P8" si="5">ROUNDDOWN(O7,2)</f>
        <v>672.7</v>
      </c>
      <c r="Q7" s="6">
        <f t="shared" ref="Q7:Q8" si="6">P7*D7</f>
        <v>672.7</v>
      </c>
    </row>
    <row r="8" spans="1:17" s="1" customFormat="1" ht="40.5" customHeight="1" x14ac:dyDescent="0.25">
      <c r="A8" s="20">
        <v>2</v>
      </c>
      <c r="B8" s="26" t="s">
        <v>21</v>
      </c>
      <c r="C8" s="25" t="s">
        <v>20</v>
      </c>
      <c r="D8" s="21">
        <v>1</v>
      </c>
      <c r="E8" s="24"/>
      <c r="F8" s="24"/>
      <c r="G8" s="24">
        <v>695.16</v>
      </c>
      <c r="H8" s="24">
        <v>785</v>
      </c>
      <c r="I8" s="24">
        <v>855.5</v>
      </c>
      <c r="J8" s="22"/>
      <c r="K8" s="6">
        <f t="shared" si="0"/>
        <v>778.55333333333328</v>
      </c>
      <c r="L8" s="7">
        <f t="shared" si="1"/>
        <v>80.364161996087134</v>
      </c>
      <c r="M8" s="8">
        <f t="shared" si="2"/>
        <v>10.322242363540131</v>
      </c>
      <c r="N8" s="6">
        <f t="shared" si="3"/>
        <v>778.55333333333328</v>
      </c>
      <c r="O8" s="9">
        <f t="shared" si="4"/>
        <v>778.55333333333328</v>
      </c>
      <c r="P8" s="6">
        <f t="shared" si="5"/>
        <v>778.55</v>
      </c>
      <c r="Q8" s="6">
        <f t="shared" si="6"/>
        <v>778.55</v>
      </c>
    </row>
    <row r="9" spans="1:17" ht="15.75" x14ac:dyDescent="0.25">
      <c r="B9" s="30"/>
      <c r="C9" s="31"/>
      <c r="D9" s="31"/>
      <c r="E9" s="31"/>
      <c r="F9" s="32"/>
      <c r="G9" s="29">
        <f>SUMPRODUCT(D7:D8,G7:G8)</f>
        <v>1303.27</v>
      </c>
      <c r="H9" s="27">
        <f>SUMPRODUCT(D7:D8,H7:H8)</f>
        <v>1435</v>
      </c>
      <c r="I9" s="28">
        <f>SUMPRODUCT(D7:D8,I7:I8)</f>
        <v>1615.5</v>
      </c>
      <c r="Q9" s="11">
        <f>(SUM(Q7:Q8))*1.22</f>
        <v>1770.5249999999999</v>
      </c>
    </row>
    <row r="10" spans="1:17" ht="15.75" x14ac:dyDescent="0.25">
      <c r="B10" s="16"/>
      <c r="C10" s="17"/>
      <c r="D10" s="17"/>
      <c r="E10" s="17"/>
      <c r="F10" s="17"/>
      <c r="G10" s="18"/>
      <c r="H10" s="18"/>
      <c r="I10" s="19"/>
      <c r="Q10" s="11"/>
    </row>
    <row r="11" spans="1:17" ht="15.75" x14ac:dyDescent="0.25">
      <c r="B11" s="33" t="s">
        <v>26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x14ac:dyDescent="0.2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5.75" x14ac:dyDescent="0.25">
      <c r="C13" s="12" t="s">
        <v>16</v>
      </c>
      <c r="F13" s="13"/>
    </row>
    <row r="14" spans="1:17" ht="15.75" x14ac:dyDescent="0.25">
      <c r="C14" s="12" t="s">
        <v>17</v>
      </c>
      <c r="D14" s="12"/>
      <c r="E14" s="12"/>
      <c r="H14" s="34"/>
      <c r="I14" s="34"/>
      <c r="J14" s="34"/>
    </row>
    <row r="15" spans="1:17" ht="15.75" x14ac:dyDescent="0.25">
      <c r="C15" s="12" t="s">
        <v>18</v>
      </c>
      <c r="D15" s="12"/>
      <c r="E15" s="12"/>
      <c r="H15" s="12"/>
      <c r="I15" s="12"/>
      <c r="J15" s="12"/>
    </row>
    <row r="16" spans="1:17" ht="15.75" x14ac:dyDescent="0.25">
      <c r="C16" s="12"/>
      <c r="D16" s="12"/>
      <c r="E16" s="12"/>
      <c r="H16" s="12"/>
      <c r="I16" s="12"/>
      <c r="J16" s="12"/>
    </row>
    <row r="17" spans="2:10" ht="15.75" x14ac:dyDescent="0.25">
      <c r="B17" s="23">
        <v>46197</v>
      </c>
      <c r="C17" s="35" t="s">
        <v>27</v>
      </c>
      <c r="D17" s="35"/>
      <c r="E17" s="35"/>
      <c r="G17" s="14"/>
      <c r="H17" s="15"/>
      <c r="I17" s="15"/>
      <c r="J17" s="15"/>
    </row>
    <row r="18" spans="2:10" ht="15.75" x14ac:dyDescent="0.25">
      <c r="C18" s="12" t="s">
        <v>19</v>
      </c>
      <c r="D18" s="12"/>
      <c r="E18" s="12"/>
      <c r="H18" s="12"/>
      <c r="I18" s="12"/>
      <c r="J18" s="12"/>
    </row>
  </sheetData>
  <mergeCells count="12">
    <mergeCell ref="B11:Q11"/>
    <mergeCell ref="H14:J14"/>
    <mergeCell ref="C17:E17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2026-06-24T06:24:54Z</dcterms:modified>
</cp:coreProperties>
</file>