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48.ЦИТОВ-Госзакупки\Закупки 2026\ТСОН\99 Расход оптика\"/>
    </mc:Choice>
  </mc:AlternateContent>
  <bookViews>
    <workbookView xWindow="0" yWindow="0" windowWidth="28800" windowHeight="11730"/>
  </bookViews>
  <sheets>
    <sheet name="Расчет цены" sheetId="1" r:id="rId1"/>
  </sheets>
  <definedNames>
    <definedName name="_xlnm.Print_Area" localSheetId="0">'Расчет цены'!$A$1:$P$20</definedName>
  </definedNames>
  <calcPr calcId="162913" refMode="R1C1"/>
</workbook>
</file>

<file path=xl/calcChain.xml><?xml version="1.0" encoding="utf-8"?>
<calcChain xmlns="http://schemas.openxmlformats.org/spreadsheetml/2006/main">
  <c r="L13" i="1" l="1"/>
  <c r="M13" i="1" s="1"/>
  <c r="J13" i="1"/>
  <c r="I13" i="1"/>
  <c r="L12" i="1"/>
  <c r="M12" i="1" s="1"/>
  <c r="J12" i="1"/>
  <c r="I12" i="1"/>
  <c r="L11" i="1"/>
  <c r="M11" i="1" s="1"/>
  <c r="J11" i="1"/>
  <c r="I11" i="1"/>
  <c r="L10" i="1"/>
  <c r="M10" i="1" s="1"/>
  <c r="J10" i="1"/>
  <c r="I10" i="1"/>
  <c r="L9" i="1"/>
  <c r="M9" i="1" s="1"/>
  <c r="J9" i="1"/>
  <c r="I9" i="1"/>
  <c r="L8" i="1"/>
  <c r="M8" i="1" s="1"/>
  <c r="J8" i="1"/>
  <c r="I8" i="1"/>
  <c r="L7" i="1"/>
  <c r="M7" i="1" s="1"/>
  <c r="J7" i="1"/>
  <c r="K7" i="1" s="1"/>
  <c r="I7" i="1"/>
  <c r="K9" i="1" l="1"/>
  <c r="K11" i="1"/>
  <c r="K8" i="1"/>
  <c r="K10" i="1"/>
  <c r="K12" i="1"/>
  <c r="K13" i="1"/>
  <c r="M16" i="1"/>
  <c r="J17" i="1" s="1"/>
  <c r="M14" i="1"/>
</calcChain>
</file>

<file path=xl/sharedStrings.xml><?xml version="1.0" encoding="utf-8"?>
<sst xmlns="http://schemas.openxmlformats.org/spreadsheetml/2006/main" count="43" uniqueCount="35">
  <si>
    <t>Обоснование и расчет цены контракта, заключаемого с единственным поставщиком (подрядчиком, исполнителем) (ЦКЕП)</t>
  </si>
  <si>
    <t>Валюта, используемая для формирования цены контракта и расчетов с поставщиками (подрядчиками, исполнителями)</t>
  </si>
  <si>
    <t>Российский Рубль, в связи с чем порядок приенения официального курса иностранной валюты к рублю Российской Федерации, установленного Центральным банком Россйской Федерации и используемого при оплате контракта, в настоящем извещении не установлен.</t>
  </si>
  <si>
    <t>№</t>
  </si>
  <si>
    <t>Наименование товара</t>
  </si>
  <si>
    <t>Существенные условия исполнения контракта</t>
  </si>
  <si>
    <t>Ед. изм</t>
  </si>
  <si>
    <t>Кол-во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</si>
  <si>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</si>
  <si>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Н(М)ЦК, ЦКЕП</t>
  </si>
  <si>
    <t>ЦКЕП, определяемая методом сопоставимых рыночных цен (анализа рынка)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</si>
  <si>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</si>
  <si>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</si>
  <si>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rFont val="Times New Roman"/>
      </rPr>
      <t xml:space="preserve">         (не должен превышать 33%)</t>
    </r>
  </si>
  <si>
    <t>Минимальная цена за единицу изм. * (руб.)</t>
  </si>
  <si>
    <t xml:space="preserve">Расчет ЦКЕП
     </t>
  </si>
  <si>
    <t>шт</t>
  </si>
  <si>
    <t>Итого (руб.):</t>
  </si>
  <si>
    <t>* Минимальная цена за единицу, коммерческого предложения с минимальной итоговой суммой</t>
  </si>
  <si>
    <t>Поставка оборудования системы охранного телевидения</t>
  </si>
  <si>
    <t>ИТОГО:</t>
  </si>
  <si>
    <t>В результате проведенного расчета Н(М)ЦК, ЦКЕП контракта составила:</t>
  </si>
  <si>
    <t>рублей</t>
  </si>
  <si>
    <t xml:space="preserve">Расчет ЦКЕП произвел: </t>
  </si>
  <si>
    <t>Пигтейл</t>
  </si>
  <si>
    <t>Волоконно-оптический патч-корд</t>
  </si>
  <si>
    <t>Жидкость для очистки оптических волокон</t>
  </si>
  <si>
    <t>Салфетки безворсовые</t>
  </si>
  <si>
    <t>Кросс оптический</t>
  </si>
  <si>
    <t>Заместитель начальника отдела ОиОС 
ФКУ ЦИТОВ УФСИН России по Удмуртской Республике                                                     майор внутренней службы</t>
  </si>
  <si>
    <t>Н.В. Бушков</t>
  </si>
  <si>
    <t>Особенности определения ЦКЕП не применяются для позиций № 1,2,3,4,5,7
в соответствии с пп. "г" п. 7 постановления Правительства от 23.12.2025 № 1875</t>
  </si>
  <si>
    <t xml:space="preserve">Источник о цене  №1
вх. № 2917 от 31.07.2026 </t>
  </si>
  <si>
    <t>Источник о цене  №2
вх. № 2918 от 31.07.2026</t>
  </si>
  <si>
    <t>Источник о цене  №3
вх. № 2919 от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</si>
</sst>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00"/>
  </numFmts>
  <fonts count="7" x14ac:knownFonts="1">
    <font>
      <sz val="11"/>
      <color theme="1"/>
      <name val="Calibri"/>
      <scheme val="minor"/>
    </font>
    <font>
      <sz val="10"/>
      <name val="Times New Roman"/>
    </font>
    <font>
      <b/>
      <sz val="12"/>
      <name val="Times New Roman"/>
    </font>
    <font>
      <sz val="11"/>
      <name val="Times New Roman"/>
    </font>
    <font>
      <b/>
      <sz val="10"/>
      <name val="Times New Roman"/>
    </font>
    <font>
      <sz val="12"/>
      <name val="Times New Roman"/>
    </font>
    <font>
      <i/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2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6" xfId="0" applyFont="1" applyBorder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wrapText="1"/>
      <protection locked="0"/>
    </xf>
    <xf numFmtId="165" fontId="5" fillId="0" borderId="0" xfId="0" applyNumberFormat="1" applyFont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4" xfId="0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170463</xdr:colOff>
      <xdr:row>5</xdr:row>
      <xdr:rowOff>981073</xdr:rowOff>
    </xdr:from>
    <xdr:to>
      <xdr:col>9</xdr:col>
      <xdr:colOff>675288</xdr:colOff>
      <xdr:row>5</xdr:row>
      <xdr:rowOff>1238248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6584" y="4265556"/>
          <a:ext cx="5048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105103</xdr:colOff>
      <xdr:row>5</xdr:row>
      <xdr:rowOff>991914</xdr:rowOff>
    </xdr:from>
    <xdr:to>
      <xdr:col>10</xdr:col>
      <xdr:colOff>695653</xdr:colOff>
      <xdr:row>5</xdr:row>
      <xdr:rowOff>1334814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7155" y="4276397"/>
          <a:ext cx="5905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tabSelected="1" view="pageBreakPreview" topLeftCell="A7" zoomScaleSheetLayoutView="100" workbookViewId="0">
      <selection activeCell="M14" sqref="M14"/>
    </sheetView>
  </sheetViews>
  <sheetFormatPr defaultColWidth="9.140625" defaultRowHeight="12.75" x14ac:dyDescent="0.2"/>
  <cols>
    <col min="1" max="1" width="3.140625" style="1" customWidth="1"/>
    <col min="2" max="2" width="26.5703125" style="1" customWidth="1"/>
    <col min="3" max="3" width="30.85546875" style="1" hidden="1" customWidth="1"/>
    <col min="4" max="4" width="10" style="1" customWidth="1"/>
    <col min="5" max="5" width="6.85546875" style="1" customWidth="1"/>
    <col min="6" max="8" width="11.7109375" style="1" customWidth="1"/>
    <col min="9" max="9" width="16.140625" style="1" customWidth="1"/>
    <col min="10" max="10" width="14.140625" style="1" customWidth="1"/>
    <col min="11" max="11" width="13" style="1" customWidth="1"/>
    <col min="12" max="12" width="11.140625" style="1" customWidth="1"/>
    <col min="13" max="13" width="19" style="1" customWidth="1"/>
    <col min="14" max="16" width="0" style="1" hidden="1" customWidth="1"/>
    <col min="17" max="16384" width="9.140625" style="1"/>
  </cols>
  <sheetData>
    <row r="1" spans="1:13" ht="35.25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74.25" customHeight="1" x14ac:dyDescent="0.2">
      <c r="A2" s="38" t="s">
        <v>1</v>
      </c>
      <c r="B2" s="38"/>
      <c r="C2" s="38"/>
      <c r="D2" s="38"/>
      <c r="E2" s="38"/>
      <c r="F2" s="39" t="s">
        <v>2</v>
      </c>
      <c r="G2" s="39"/>
      <c r="H2" s="39"/>
      <c r="I2" s="39"/>
      <c r="J2" s="39"/>
      <c r="K2" s="39"/>
      <c r="L2" s="39"/>
      <c r="M2" s="39"/>
    </row>
    <row r="3" spans="1:13" ht="69" customHeight="1" x14ac:dyDescent="0.2">
      <c r="A3" s="40" t="s">
        <v>31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ht="26.2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3" ht="54" customHeight="1" x14ac:dyDescent="0.2">
      <c r="A5" s="31" t="s">
        <v>3</v>
      </c>
      <c r="B5" s="31" t="s">
        <v>4</v>
      </c>
      <c r="C5" s="31" t="s">
        <v>5</v>
      </c>
      <c r="D5" s="31" t="s">
        <v>6</v>
      </c>
      <c r="E5" s="31" t="s">
        <v>7</v>
      </c>
      <c r="F5" s="31" t="s">
        <v>8</v>
      </c>
      <c r="G5" s="31"/>
      <c r="H5" s="31"/>
      <c r="I5" s="32" t="s">
        <v>9</v>
      </c>
      <c r="J5" s="32"/>
      <c r="K5" s="32"/>
      <c r="L5" s="33" t="s">
        <v>10</v>
      </c>
      <c r="M5" s="33"/>
    </row>
    <row r="6" spans="1:13" ht="108" customHeight="1" x14ac:dyDescent="0.2">
      <c r="A6" s="36"/>
      <c r="B6" s="36"/>
      <c r="C6" s="36"/>
      <c r="D6" s="36"/>
      <c r="E6" s="36"/>
      <c r="F6" s="3" t="s">
        <v>32</v>
      </c>
      <c r="G6" s="3" t="s">
        <v>33</v>
      </c>
      <c r="H6" s="3" t="s">
        <v>34</v>
      </c>
      <c r="I6" s="3" t="s">
        <v>11</v>
      </c>
      <c r="J6" s="3" t="s">
        <v>12</v>
      </c>
      <c r="K6" s="3" t="s">
        <v>13</v>
      </c>
      <c r="L6" s="3" t="s">
        <v>14</v>
      </c>
      <c r="M6" s="3" t="s">
        <v>15</v>
      </c>
    </row>
    <row r="7" spans="1:13" x14ac:dyDescent="0.2">
      <c r="A7" s="2">
        <v>1</v>
      </c>
      <c r="B7" s="4" t="s">
        <v>24</v>
      </c>
      <c r="C7" s="2"/>
      <c r="D7" s="2" t="s">
        <v>16</v>
      </c>
      <c r="E7" s="2">
        <v>100</v>
      </c>
      <c r="F7" s="5">
        <v>55</v>
      </c>
      <c r="G7" s="5">
        <v>62</v>
      </c>
      <c r="H7" s="5">
        <v>62</v>
      </c>
      <c r="I7" s="7">
        <f t="shared" ref="I7:I13" si="0">AVERAGE(F7:H7)</f>
        <v>59.666666666666664</v>
      </c>
      <c r="J7" s="8">
        <f t="shared" ref="J7:J13" si="1">STDEV(F7:H7)</f>
        <v>4.0414518843273806</v>
      </c>
      <c r="K7" s="8">
        <f t="shared" ref="K7:K10" si="2">J7/I7*100</f>
        <v>6.7733830463587381</v>
      </c>
      <c r="L7" s="6">
        <f t="shared" ref="L7:L10" si="3">MIN(F7:H7)</f>
        <v>55</v>
      </c>
      <c r="M7" s="6">
        <f t="shared" ref="M7:M10" si="4">L7*E7</f>
        <v>5500</v>
      </c>
    </row>
    <row r="8" spans="1:13" x14ac:dyDescent="0.2">
      <c r="A8" s="2">
        <v>2</v>
      </c>
      <c r="B8" s="4" t="s">
        <v>24</v>
      </c>
      <c r="C8" s="2"/>
      <c r="D8" s="2" t="s">
        <v>16</v>
      </c>
      <c r="E8" s="2">
        <v>20</v>
      </c>
      <c r="F8" s="6">
        <v>40</v>
      </c>
      <c r="G8" s="6">
        <v>66</v>
      </c>
      <c r="H8" s="6">
        <v>60</v>
      </c>
      <c r="I8" s="7">
        <f t="shared" si="0"/>
        <v>55.333333333333336</v>
      </c>
      <c r="J8" s="8">
        <f t="shared" si="1"/>
        <v>13.61371857110808</v>
      </c>
      <c r="K8" s="8">
        <f t="shared" si="2"/>
        <v>24.603105851400144</v>
      </c>
      <c r="L8" s="6">
        <f t="shared" si="3"/>
        <v>40</v>
      </c>
      <c r="M8" s="6">
        <f t="shared" si="4"/>
        <v>800</v>
      </c>
    </row>
    <row r="9" spans="1:13" ht="25.5" x14ac:dyDescent="0.2">
      <c r="A9" s="2">
        <v>3</v>
      </c>
      <c r="B9" s="4" t="s">
        <v>25</v>
      </c>
      <c r="C9" s="2"/>
      <c r="D9" s="2" t="s">
        <v>16</v>
      </c>
      <c r="E9" s="2">
        <v>50</v>
      </c>
      <c r="F9" s="6">
        <v>130</v>
      </c>
      <c r="G9" s="6">
        <v>132</v>
      </c>
      <c r="H9" s="6">
        <v>140</v>
      </c>
      <c r="I9" s="7">
        <f t="shared" si="0"/>
        <v>134</v>
      </c>
      <c r="J9" s="8">
        <f t="shared" si="1"/>
        <v>5.2915026221291814</v>
      </c>
      <c r="K9" s="8">
        <f t="shared" si="2"/>
        <v>3.9488825538277474</v>
      </c>
      <c r="L9" s="6">
        <f t="shared" si="3"/>
        <v>130</v>
      </c>
      <c r="M9" s="6">
        <f t="shared" si="4"/>
        <v>6500</v>
      </c>
    </row>
    <row r="10" spans="1:13" ht="25.5" x14ac:dyDescent="0.2">
      <c r="A10" s="2">
        <v>4</v>
      </c>
      <c r="B10" s="4" t="s">
        <v>25</v>
      </c>
      <c r="C10" s="2"/>
      <c r="D10" s="2" t="s">
        <v>16</v>
      </c>
      <c r="E10" s="2">
        <v>50</v>
      </c>
      <c r="F10" s="6">
        <v>95</v>
      </c>
      <c r="G10" s="6">
        <v>125</v>
      </c>
      <c r="H10" s="6">
        <v>140</v>
      </c>
      <c r="I10" s="7">
        <f t="shared" si="0"/>
        <v>120</v>
      </c>
      <c r="J10" s="8">
        <f t="shared" si="1"/>
        <v>22.912878474779198</v>
      </c>
      <c r="K10" s="8">
        <f t="shared" si="2"/>
        <v>19.094065395649331</v>
      </c>
      <c r="L10" s="6">
        <f t="shared" si="3"/>
        <v>95</v>
      </c>
      <c r="M10" s="6">
        <f t="shared" si="4"/>
        <v>4750</v>
      </c>
    </row>
    <row r="11" spans="1:13" ht="25.5" x14ac:dyDescent="0.2">
      <c r="A11" s="2">
        <v>5</v>
      </c>
      <c r="B11" s="4" t="s">
        <v>26</v>
      </c>
      <c r="C11" s="2"/>
      <c r="D11" s="2" t="s">
        <v>16</v>
      </c>
      <c r="E11" s="2">
        <v>4</v>
      </c>
      <c r="F11" s="6">
        <v>200</v>
      </c>
      <c r="G11" s="6">
        <v>288</v>
      </c>
      <c r="H11" s="6">
        <v>160</v>
      </c>
      <c r="I11" s="7">
        <f t="shared" si="0"/>
        <v>216</v>
      </c>
      <c r="J11" s="8">
        <f t="shared" si="1"/>
        <v>65.482822174979603</v>
      </c>
      <c r="K11" s="8">
        <f t="shared" ref="K11:K13" si="5">J11/I11*100</f>
        <v>30.316121377305372</v>
      </c>
      <c r="L11" s="6">
        <f t="shared" ref="L11:L13" si="6">MIN(F11:H11)</f>
        <v>160</v>
      </c>
      <c r="M11" s="6">
        <f t="shared" ref="M11:M13" si="7">L11*E11</f>
        <v>640</v>
      </c>
    </row>
    <row r="12" spans="1:13" x14ac:dyDescent="0.2">
      <c r="A12" s="2">
        <v>6</v>
      </c>
      <c r="B12" s="4" t="s">
        <v>27</v>
      </c>
      <c r="C12" s="2"/>
      <c r="D12" s="2" t="s">
        <v>16</v>
      </c>
      <c r="E12" s="2">
        <v>2</v>
      </c>
      <c r="F12" s="6">
        <v>540</v>
      </c>
      <c r="G12" s="6">
        <v>415</v>
      </c>
      <c r="H12" s="6">
        <v>510</v>
      </c>
      <c r="I12" s="7">
        <f t="shared" si="0"/>
        <v>488.33333333333331</v>
      </c>
      <c r="J12" s="8">
        <f t="shared" si="1"/>
        <v>65.255906501506161</v>
      </c>
      <c r="K12" s="8">
        <f t="shared" si="5"/>
        <v>13.362984266520034</v>
      </c>
      <c r="L12" s="6">
        <f t="shared" si="6"/>
        <v>415</v>
      </c>
      <c r="M12" s="6">
        <f t="shared" si="7"/>
        <v>830</v>
      </c>
    </row>
    <row r="13" spans="1:13" x14ac:dyDescent="0.2">
      <c r="A13" s="2">
        <v>7</v>
      </c>
      <c r="B13" s="4" t="s">
        <v>28</v>
      </c>
      <c r="C13" s="2"/>
      <c r="D13" s="2" t="s">
        <v>16</v>
      </c>
      <c r="E13" s="2">
        <v>10</v>
      </c>
      <c r="F13" s="5">
        <v>1550</v>
      </c>
      <c r="G13" s="5">
        <v>1761.52</v>
      </c>
      <c r="H13" s="5">
        <v>1790</v>
      </c>
      <c r="I13" s="7">
        <f t="shared" si="0"/>
        <v>1700.5066666666669</v>
      </c>
      <c r="J13" s="8">
        <f t="shared" si="1"/>
        <v>131.11815333253185</v>
      </c>
      <c r="K13" s="8">
        <f t="shared" si="5"/>
        <v>7.7105345073153781</v>
      </c>
      <c r="L13" s="6">
        <f t="shared" si="6"/>
        <v>1550</v>
      </c>
      <c r="M13" s="6">
        <f t="shared" si="7"/>
        <v>15500</v>
      </c>
    </row>
    <row r="14" spans="1:13" ht="41.25" customHeight="1" x14ac:dyDescent="0.2">
      <c r="A14" s="34" t="s">
        <v>17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6">
        <f>SUM(M7:M13)</f>
        <v>34520</v>
      </c>
    </row>
    <row r="15" spans="1:13" ht="46.9" customHeight="1" x14ac:dyDescent="0.2">
      <c r="A15" s="9"/>
      <c r="B15" s="35" t="s">
        <v>18</v>
      </c>
      <c r="C15" s="35"/>
      <c r="D15" s="35"/>
      <c r="E15" s="35"/>
      <c r="F15" s="35"/>
      <c r="G15" s="5"/>
      <c r="H15" s="5"/>
      <c r="I15" s="10"/>
      <c r="J15" s="11"/>
      <c r="K15" s="11"/>
      <c r="L15" s="5"/>
      <c r="M15" s="5"/>
    </row>
    <row r="16" spans="1:13" s="12" customFormat="1" ht="25.5" customHeight="1" x14ac:dyDescent="0.25">
      <c r="A16" s="27" t="s">
        <v>19</v>
      </c>
      <c r="B16" s="27"/>
      <c r="C16" s="27"/>
      <c r="D16" s="27"/>
      <c r="E16" s="27"/>
      <c r="F16" s="27"/>
      <c r="G16" s="27"/>
      <c r="H16" s="13"/>
      <c r="I16" s="10"/>
      <c r="J16" s="14"/>
      <c r="K16" s="14"/>
      <c r="L16" s="15" t="s">
        <v>20</v>
      </c>
      <c r="M16" s="5">
        <f>SUM(M7:M13)</f>
        <v>34520</v>
      </c>
    </row>
    <row r="17" spans="1:13" s="16" customFormat="1" ht="30.75" customHeight="1" x14ac:dyDescent="0.25">
      <c r="A17" s="28" t="s">
        <v>21</v>
      </c>
      <c r="B17" s="28"/>
      <c r="C17" s="28"/>
      <c r="D17" s="28"/>
      <c r="E17" s="28"/>
      <c r="F17" s="28"/>
      <c r="G17" s="28"/>
      <c r="H17" s="28"/>
      <c r="I17" s="28"/>
      <c r="J17" s="17">
        <f>M16</f>
        <v>34520</v>
      </c>
      <c r="K17" s="18" t="s">
        <v>22</v>
      </c>
      <c r="L17" s="18"/>
      <c r="M17" s="17"/>
    </row>
    <row r="18" spans="1:13" ht="40.5" customHeight="1" x14ac:dyDescent="0.25">
      <c r="A18" s="29" t="s">
        <v>23</v>
      </c>
      <c r="B18" s="29"/>
      <c r="C18" s="29"/>
      <c r="D18" s="19"/>
      <c r="E18" s="19"/>
      <c r="F18" s="19"/>
      <c r="G18" s="19"/>
      <c r="H18" s="19"/>
    </row>
    <row r="19" spans="1:13" s="20" customFormat="1" ht="46.5" customHeight="1" x14ac:dyDescent="0.25">
      <c r="A19" s="30" t="s">
        <v>29</v>
      </c>
      <c r="B19" s="30"/>
      <c r="C19" s="30"/>
      <c r="D19" s="30"/>
      <c r="E19" s="30"/>
      <c r="F19" s="30"/>
      <c r="G19" s="30"/>
      <c r="H19" s="21"/>
      <c r="I19" s="22"/>
      <c r="J19" s="23" t="s">
        <v>30</v>
      </c>
    </row>
    <row r="20" spans="1:13" s="20" customFormat="1" ht="11.25" customHeight="1" x14ac:dyDescent="0.25">
      <c r="A20" s="24"/>
      <c r="B20" s="24"/>
      <c r="C20" s="24"/>
      <c r="D20" s="24"/>
      <c r="E20" s="19"/>
      <c r="F20" s="25"/>
      <c r="G20" s="26"/>
      <c r="H20" s="26"/>
    </row>
    <row r="21" spans="1:13" ht="16.5" customHeight="1" x14ac:dyDescent="0.2"/>
  </sheetData>
  <mergeCells count="19">
    <mergeCell ref="A1:M1"/>
    <mergeCell ref="A2:E2"/>
    <mergeCell ref="F2:M2"/>
    <mergeCell ref="A3:M3"/>
    <mergeCell ref="A4:M4"/>
    <mergeCell ref="L5:M5"/>
    <mergeCell ref="A14:L14"/>
    <mergeCell ref="B15:F15"/>
    <mergeCell ref="A5:A6"/>
    <mergeCell ref="B5:B6"/>
    <mergeCell ref="C5:C6"/>
    <mergeCell ref="D5:D6"/>
    <mergeCell ref="E5:E6"/>
    <mergeCell ref="A16:G16"/>
    <mergeCell ref="A17:I17"/>
    <mergeCell ref="A18:C18"/>
    <mergeCell ref="A19:G19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Эмма</dc:creator>
  <cp:lastModifiedBy>user</cp:lastModifiedBy>
  <cp:revision>6</cp:revision>
  <cp:lastPrinted>2026-08-05T13:36:42Z</cp:lastPrinted>
  <dcterms:created xsi:type="dcterms:W3CDTF">2019-06-17T05:11:30Z</dcterms:created>
  <dcterms:modified xsi:type="dcterms:W3CDTF">2026-08-05T13:36:55Z</dcterms:modified>
</cp:coreProperties>
</file>