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75"/>
  </bookViews>
  <sheets>
    <sheet name="ОЦДИ" sheetId="4" r:id="rId1"/>
  </sheets>
  <definedNames>
    <definedName name="_xlnm.Print_Area" localSheetId="0">ОЦДИ!$A$1:$M$25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4" l="1"/>
  <c r="P14" i="4"/>
  <c r="P13" i="4"/>
  <c r="P12" i="4"/>
  <c r="P11" i="4"/>
  <c r="P10" i="4"/>
  <c r="P9" i="4"/>
  <c r="P8" i="4"/>
  <c r="P7" i="4"/>
  <c r="J14" i="4" l="1"/>
  <c r="I14" i="4"/>
  <c r="H14" i="4"/>
  <c r="M14" i="4" s="1"/>
  <c r="J13" i="4"/>
  <c r="I13" i="4"/>
  <c r="H13" i="4"/>
  <c r="M13" i="4" s="1"/>
  <c r="J12" i="4"/>
  <c r="I12" i="4"/>
  <c r="H12" i="4"/>
  <c r="M12" i="4" s="1"/>
  <c r="J11" i="4"/>
  <c r="I11" i="4"/>
  <c r="H11" i="4"/>
  <c r="M11" i="4" s="1"/>
  <c r="J10" i="4"/>
  <c r="I10" i="4"/>
  <c r="H10" i="4"/>
  <c r="M10" i="4" s="1"/>
  <c r="J9" i="4"/>
  <c r="I9" i="4"/>
  <c r="H9" i="4"/>
  <c r="M9" i="4" s="1"/>
  <c r="J8" i="4"/>
  <c r="I8" i="4"/>
  <c r="H8" i="4"/>
  <c r="M8" i="4" s="1"/>
  <c r="K12" i="4" l="1"/>
  <c r="L12" i="4" s="1"/>
  <c r="K10" i="4"/>
  <c r="L10" i="4" s="1"/>
  <c r="K9" i="4"/>
  <c r="L9" i="4" s="1"/>
  <c r="K8" i="4"/>
  <c r="L8" i="4" s="1"/>
  <c r="K11" i="4"/>
  <c r="L11" i="4" s="1"/>
  <c r="K14" i="4"/>
  <c r="L14" i="4" s="1"/>
  <c r="K13" i="4"/>
  <c r="L13" i="4" s="1"/>
  <c r="D23" i="4"/>
  <c r="D22" i="4" l="1"/>
  <c r="D21" i="4"/>
  <c r="J7" i="4" l="1"/>
  <c r="I7" i="4"/>
  <c r="H7" i="4"/>
  <c r="M7" i="4" s="1"/>
  <c r="M15" i="4" s="1"/>
  <c r="L17" i="4" l="1"/>
  <c r="K7" i="4"/>
  <c r="L7" i="4" s="1"/>
</calcChain>
</file>

<file path=xl/sharedStrings.xml><?xml version="1.0" encoding="utf-8"?>
<sst xmlns="http://schemas.openxmlformats.org/spreadsheetml/2006/main" count="44" uniqueCount="35">
  <si>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</si>
  <si>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</si>
  <si>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</si>
  <si>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</si>
  <si>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</si>
  <si>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</si>
  <si>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</si>
  <si>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</si>
  <si>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</si>
  <si>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</si>
  <si>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</si>
  <si>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</si>
  <si>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</si>
  <si>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</si>
  <si>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</si>
  <si>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</si>
  <si>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</si>
  <si>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</si>
  <si>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шт</t>
  </si>
  <si>
    <t>Коммерческое предложение №1</t>
  </si>
  <si>
    <t>Коммерческое предложение №2</t>
  </si>
  <si>
    <t>Коммерческое предложение от №3</t>
  </si>
  <si>
    <t>Чечётина Е.В.</t>
  </si>
  <si>
    <t>Трубка термоусаживаемая 10
мм черная (1м)</t>
  </si>
  <si>
    <t>Трубка термоусаживаемая 20
мм черная (1м)</t>
  </si>
  <si>
    <t xml:space="preserve">Трубка термоусаживаемая 25
мм черная (1м) </t>
  </si>
  <si>
    <t>Шина нулевая на дин-рейку 14
отверстий, 6х9 синий изолятор
в щиток</t>
  </si>
  <si>
    <t>Термоусадочная трубка 30 мм,
черная, длиной 1 м</t>
  </si>
  <si>
    <t xml:space="preserve">Силовой кабель АВБШв 5х6
50 м </t>
  </si>
  <si>
    <t>Шина PE "земля" на
DIN-изоляторе
ШНИ-6х9-12-Д-Ж</t>
  </si>
  <si>
    <t>Контакторы 25/20 2НО
230В 25А 230В 2P IP20</t>
  </si>
  <si>
    <t>№ 46808 от 24.08.2026</t>
  </si>
  <si>
    <t>№ 31940 от 24.08.2026</t>
  </si>
  <si>
    <t>№ 27534 от 24.08.2026</t>
  </si>
  <si>
    <t>Начальная максимальная цена контракта, рассчитанная методом сопоставимых рыночных цен (анализа рынка), превышает объем выделенных бюджетных средств.
В связи с вышеизложенным, Начальная (максимальная) цена контракта в пределах выделенного финансирования составляет 61 299,00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</si>
</sst>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2" fillId="0" borderId="0" applyFont="0" applyFill="0" applyBorder="0" applyAlignment="0" applyProtection="0"/>
    <xf numFmtId="0" fontId="16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left" vertical="center"/>
    </xf>
    <xf numFmtId="2" fontId="11" fillId="0" borderId="1" xfId="0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2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43" fontId="15" fillId="2" borderId="1" xfId="2" applyFont="1" applyFill="1" applyBorder="1" applyAlignment="1">
      <alignment horizontal="center" vertical="center" wrapText="1"/>
    </xf>
    <xf numFmtId="43" fontId="20" fillId="0" borderId="1" xfId="2" applyFont="1" applyBorder="1" applyAlignment="1">
      <alignment horizontal="left" vertical="center"/>
    </xf>
    <xf numFmtId="0" fontId="24" fillId="0" borderId="0" xfId="0" applyFont="1" applyAlignment="1">
      <alignment horizontal="left" indent="1"/>
    </xf>
    <xf numFmtId="0" fontId="24" fillId="0" borderId="0" xfId="0" applyFont="1"/>
    <xf numFmtId="0" fontId="10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6" fillId="2" borderId="3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2" fontId="8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indent="1"/>
    </xf>
    <xf numFmtId="0" fontId="18" fillId="0" borderId="0" xfId="0" applyFont="1" applyBorder="1" applyAlignment="1">
      <alignment horizontal="left" vertical="center"/>
    </xf>
    <xf numFmtId="2" fontId="18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2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 wrapText="1"/>
    </xf>
    <xf numFmtId="2" fontId="8" fillId="2" borderId="0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5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43" fontId="2" fillId="2" borderId="1" xfId="2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3" fontId="17" fillId="2" borderId="1" xfId="2" applyFont="1" applyFill="1" applyBorder="1" applyAlignment="1">
      <alignment horizontal="center" vertical="center" wrapText="1"/>
    </xf>
    <xf numFmtId="164" fontId="27" fillId="0" borderId="1" xfId="2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3" fontId="21" fillId="2" borderId="1" xfId="2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/>
    </xf>
    <xf numFmtId="165" fontId="23" fillId="0" borderId="0" xfId="0" applyNumberFormat="1" applyFont="1" applyBorder="1" applyAlignment="1">
      <alignment horizontal="right"/>
    </xf>
    <xf numFmtId="2" fontId="15" fillId="3" borderId="1" xfId="0" applyNumberFormat="1" applyFont="1" applyFill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2" fontId="17" fillId="3" borderId="4" xfId="0" applyNumberFormat="1" applyFont="1" applyFill="1" applyBorder="1" applyAlignment="1">
      <alignment horizontal="center" vertical="center" wrapText="1"/>
    </xf>
    <xf numFmtId="2" fontId="17" fillId="3" borderId="3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165" fontId="23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left" vertical="center"/>
    </xf>
    <xf numFmtId="2" fontId="6" fillId="2" borderId="0" xfId="0" applyNumberFormat="1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46"/>
  <sheetViews>
    <sheetView showGridLines="0" tabSelected="1" topLeftCell="A11" zoomScale="110" zoomScaleNormal="110" workbookViewId="0">
      <selection activeCell="L19" sqref="L19:M25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19</v>
      </c>
      <c r="F4" s="80" t="s">
        <v>20</v>
      </c>
      <c r="G4" s="80" t="s">
        <v>21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49">
        <v>1</v>
      </c>
      <c r="B7" s="52" t="s">
        <v>23</v>
      </c>
      <c r="C7" s="54" t="s">
        <v>18</v>
      </c>
      <c r="D7" s="52">
        <v>20</v>
      </c>
      <c r="E7" s="51">
        <v>180.6</v>
      </c>
      <c r="F7" s="51">
        <v>176.4</v>
      </c>
      <c r="G7" s="51">
        <v>179.2</v>
      </c>
      <c r="H7" s="50">
        <f>ROUND(AVERAGE(E7:G7),2)</f>
        <v>178.73</v>
      </c>
      <c r="I7" s="18">
        <f>COUNT(E7:G7)</f>
        <v>3</v>
      </c>
      <c r="J7" s="18">
        <f>STDEV(E7:G7)</f>
        <v>2.1385353243127185</v>
      </c>
      <c r="K7" s="18">
        <f t="shared" ref="K7" si="0">J7/H7*100</f>
        <v>1.1965172742755656</v>
      </c>
      <c r="L7" s="19" t="str">
        <f t="shared" ref="L7" si="1">IF(K7&lt;33,"ОДНОРОДНЫЕ","НЕОДНОРОДНЫЕ")</f>
        <v>ОДНОРОДНЫЕ</v>
      </c>
      <c r="M7" s="20">
        <f>H7*D7</f>
        <v>3574.6</v>
      </c>
      <c r="N7" s="48"/>
      <c r="O7" s="2">
        <v>150</v>
      </c>
      <c r="P7" s="2">
        <f>O7*D7</f>
        <v>3000</v>
      </c>
      <c r="Q7" s="12"/>
    </row>
    <row r="8" spans="1:44" s="2" customFormat="1" ht="31.5">
      <c r="A8" s="49">
        <v>2</v>
      </c>
      <c r="B8" s="52" t="s">
        <v>24</v>
      </c>
      <c r="C8" s="54" t="s">
        <v>18</v>
      </c>
      <c r="D8" s="52">
        <v>20</v>
      </c>
      <c r="E8" s="51">
        <v>227.04</v>
      </c>
      <c r="F8" s="51">
        <v>221.76</v>
      </c>
      <c r="G8" s="51">
        <v>225.28</v>
      </c>
      <c r="H8" s="50">
        <f t="shared" ref="H8:H14" si="2">ROUND(AVERAGE(E8:G8),2)</f>
        <v>224.69</v>
      </c>
      <c r="I8" s="18">
        <f t="shared" ref="I8:I14" si="3">COUNT(E8:G8)</f>
        <v>3</v>
      </c>
      <c r="J8" s="18">
        <f t="shared" ref="J8:J14" si="4">STDEV(E8:G8)</f>
        <v>2.6884444077074279</v>
      </c>
      <c r="K8" s="18">
        <f t="shared" ref="K8:K14" si="5">J8/H8*100</f>
        <v>1.1965127098257278</v>
      </c>
      <c r="L8" s="19" t="str">
        <f t="shared" ref="L8:L14" si="6">IF(K8&lt;33,"ОДНОРОДНЫЕ","НЕОДНОРОДНЫЕ")</f>
        <v>ОДНОРОДНЫЕ</v>
      </c>
      <c r="M8" s="20">
        <f t="shared" ref="M8:M14" si="7">H8*D8</f>
        <v>4493.8</v>
      </c>
      <c r="N8" s="48"/>
      <c r="O8" s="2">
        <v>193</v>
      </c>
      <c r="P8" s="2">
        <f t="shared" ref="P8:P14" si="8">O8*D8</f>
        <v>3860</v>
      </c>
      <c r="Q8" s="57"/>
    </row>
    <row r="9" spans="1:44" s="2" customFormat="1" ht="31.5">
      <c r="A9" s="49">
        <v>3</v>
      </c>
      <c r="B9" s="52" t="s">
        <v>25</v>
      </c>
      <c r="C9" s="54" t="s">
        <v>18</v>
      </c>
      <c r="D9" s="52">
        <v>20</v>
      </c>
      <c r="E9" s="51">
        <v>389.58</v>
      </c>
      <c r="F9" s="51">
        <v>380.52</v>
      </c>
      <c r="G9" s="51">
        <v>386.56</v>
      </c>
      <c r="H9" s="50">
        <f t="shared" si="2"/>
        <v>385.55</v>
      </c>
      <c r="I9" s="18">
        <f t="shared" si="3"/>
        <v>3</v>
      </c>
      <c r="J9" s="18">
        <f t="shared" si="4"/>
        <v>4.6131261995888817</v>
      </c>
      <c r="K9" s="18">
        <f t="shared" si="5"/>
        <v>1.1965053040043785</v>
      </c>
      <c r="L9" s="19" t="str">
        <f t="shared" si="6"/>
        <v>ОДНОРОДНЫЕ</v>
      </c>
      <c r="M9" s="20">
        <f t="shared" si="7"/>
        <v>7711</v>
      </c>
      <c r="N9" s="48"/>
      <c r="O9" s="2">
        <v>269</v>
      </c>
      <c r="P9" s="2">
        <f t="shared" si="8"/>
        <v>5380</v>
      </c>
      <c r="Q9" s="57"/>
    </row>
    <row r="10" spans="1:44" s="2" customFormat="1" ht="47.25">
      <c r="A10" s="49">
        <v>4</v>
      </c>
      <c r="B10" s="52" t="s">
        <v>26</v>
      </c>
      <c r="C10" s="54" t="s">
        <v>18</v>
      </c>
      <c r="D10" s="52">
        <v>20</v>
      </c>
      <c r="E10" s="51">
        <v>301.86</v>
      </c>
      <c r="F10" s="51">
        <v>294.83999999999997</v>
      </c>
      <c r="G10" s="51">
        <v>299.52</v>
      </c>
      <c r="H10" s="50">
        <f t="shared" si="2"/>
        <v>298.74</v>
      </c>
      <c r="I10" s="18">
        <f t="shared" si="3"/>
        <v>3</v>
      </c>
      <c r="J10" s="18">
        <f t="shared" si="4"/>
        <v>3.5744090420655725</v>
      </c>
      <c r="K10" s="18">
        <f t="shared" si="5"/>
        <v>1.1964949595185019</v>
      </c>
      <c r="L10" s="19" t="str">
        <f t="shared" si="6"/>
        <v>ОДНОРОДНЫЕ</v>
      </c>
      <c r="M10" s="20">
        <f t="shared" si="7"/>
        <v>5974.8</v>
      </c>
      <c r="N10" s="48"/>
      <c r="O10" s="2">
        <v>223</v>
      </c>
      <c r="P10" s="2">
        <f t="shared" si="8"/>
        <v>4460</v>
      </c>
      <c r="Q10" s="57"/>
    </row>
    <row r="11" spans="1:44" s="2" customFormat="1" ht="31.5">
      <c r="A11" s="49">
        <v>5</v>
      </c>
      <c r="B11" s="52" t="s">
        <v>27</v>
      </c>
      <c r="C11" s="54" t="s">
        <v>18</v>
      </c>
      <c r="D11" s="52">
        <v>5</v>
      </c>
      <c r="E11" s="51">
        <v>388.29</v>
      </c>
      <c r="F11" s="51">
        <v>379.26</v>
      </c>
      <c r="G11" s="51">
        <v>385.28</v>
      </c>
      <c r="H11" s="50">
        <f t="shared" si="2"/>
        <v>384.28</v>
      </c>
      <c r="I11" s="18">
        <f t="shared" si="3"/>
        <v>3</v>
      </c>
      <c r="J11" s="18">
        <f t="shared" si="4"/>
        <v>4.597850947272371</v>
      </c>
      <c r="K11" s="18">
        <f t="shared" si="5"/>
        <v>1.1964845808453135</v>
      </c>
      <c r="L11" s="19" t="str">
        <f t="shared" si="6"/>
        <v>ОДНОРОДНЫЕ</v>
      </c>
      <c r="M11" s="20">
        <f t="shared" si="7"/>
        <v>1921.3999999999999</v>
      </c>
      <c r="N11" s="48"/>
      <c r="O11" s="2">
        <v>281</v>
      </c>
      <c r="P11" s="2">
        <f t="shared" si="8"/>
        <v>1405</v>
      </c>
      <c r="Q11" s="57"/>
    </row>
    <row r="12" spans="1:44" s="2" customFormat="1" ht="31.5">
      <c r="A12" s="49">
        <v>6</v>
      </c>
      <c r="B12" s="52" t="s">
        <v>28</v>
      </c>
      <c r="C12" s="54" t="s">
        <v>18</v>
      </c>
      <c r="D12" s="52">
        <v>1</v>
      </c>
      <c r="E12" s="51">
        <v>13172.19</v>
      </c>
      <c r="F12" s="51">
        <v>12865.86</v>
      </c>
      <c r="G12" s="51">
        <v>13070.08</v>
      </c>
      <c r="H12" s="50">
        <f t="shared" si="2"/>
        <v>13036.04</v>
      </c>
      <c r="I12" s="18">
        <f t="shared" si="3"/>
        <v>3</v>
      </c>
      <c r="J12" s="18">
        <f t="shared" si="4"/>
        <v>155.97560140398016</v>
      </c>
      <c r="K12" s="18">
        <f t="shared" si="5"/>
        <v>1.1964952654638996</v>
      </c>
      <c r="L12" s="19" t="str">
        <f t="shared" si="6"/>
        <v>ОДНОРОДНЫЕ</v>
      </c>
      <c r="M12" s="20">
        <f t="shared" si="7"/>
        <v>13036.04</v>
      </c>
      <c r="N12" s="48"/>
      <c r="O12" s="2">
        <v>11104</v>
      </c>
      <c r="P12" s="2">
        <f t="shared" si="8"/>
        <v>11104</v>
      </c>
      <c r="Q12" s="57"/>
    </row>
    <row r="13" spans="1:44" s="2" customFormat="1" ht="47.25">
      <c r="A13" s="49">
        <v>7</v>
      </c>
      <c r="B13" s="52" t="s">
        <v>29</v>
      </c>
      <c r="C13" s="54" t="s">
        <v>18</v>
      </c>
      <c r="D13" s="52">
        <v>20</v>
      </c>
      <c r="E13" s="51">
        <v>207.69</v>
      </c>
      <c r="F13" s="51">
        <v>202.86</v>
      </c>
      <c r="G13" s="51">
        <v>206.08</v>
      </c>
      <c r="H13" s="50">
        <f t="shared" si="2"/>
        <v>205.54</v>
      </c>
      <c r="I13" s="18">
        <f t="shared" si="3"/>
        <v>3</v>
      </c>
      <c r="J13" s="18">
        <f t="shared" si="4"/>
        <v>2.4593156229596271</v>
      </c>
      <c r="K13" s="18">
        <f t="shared" si="5"/>
        <v>1.1965143636078754</v>
      </c>
      <c r="L13" s="19" t="str">
        <f t="shared" si="6"/>
        <v>ОДНОРОДНЫЕ</v>
      </c>
      <c r="M13" s="20">
        <f t="shared" si="7"/>
        <v>4110.8</v>
      </c>
      <c r="N13" s="48"/>
      <c r="O13" s="2">
        <v>177</v>
      </c>
      <c r="P13" s="2">
        <f t="shared" si="8"/>
        <v>3540</v>
      </c>
      <c r="Q13" s="57"/>
    </row>
    <row r="14" spans="1:44" s="2" customFormat="1" ht="31.5">
      <c r="A14" s="49">
        <v>8</v>
      </c>
      <c r="B14" s="52" t="s">
        <v>30</v>
      </c>
      <c r="C14" s="54" t="s">
        <v>18</v>
      </c>
      <c r="D14" s="52">
        <v>50</v>
      </c>
      <c r="E14" s="51">
        <v>750.78</v>
      </c>
      <c r="F14" s="51">
        <v>733.32</v>
      </c>
      <c r="G14" s="51">
        <v>744.96</v>
      </c>
      <c r="H14" s="50">
        <f t="shared" si="2"/>
        <v>743.02</v>
      </c>
      <c r="I14" s="18">
        <f t="shared" si="3"/>
        <v>3</v>
      </c>
      <c r="J14" s="18">
        <f t="shared" si="4"/>
        <v>8.8901968482142948</v>
      </c>
      <c r="K14" s="18">
        <f t="shared" si="5"/>
        <v>1.1964949595184915</v>
      </c>
      <c r="L14" s="19" t="str">
        <f t="shared" si="6"/>
        <v>ОДНОРОДНЫЕ</v>
      </c>
      <c r="M14" s="20">
        <f t="shared" si="7"/>
        <v>37151</v>
      </c>
      <c r="N14" s="48"/>
      <c r="O14" s="2">
        <v>571</v>
      </c>
      <c r="P14" s="2">
        <f t="shared" si="8"/>
        <v>28550</v>
      </c>
      <c r="Q14" s="57"/>
    </row>
    <row r="15" spans="1:44" ht="15" customHeight="1">
      <c r="A15" s="14"/>
      <c r="B15" s="13" t="s">
        <v>10</v>
      </c>
      <c r="C15" s="14"/>
      <c r="D15" s="15"/>
      <c r="E15" s="21"/>
      <c r="F15" s="21"/>
      <c r="G15" s="21"/>
      <c r="H15" s="16"/>
      <c r="I15" s="17"/>
      <c r="J15" s="17"/>
      <c r="K15" s="17"/>
      <c r="L15" s="14"/>
      <c r="M15" s="53">
        <f>SUM(M7:M14)</f>
        <v>77973.440000000002</v>
      </c>
      <c r="P15" s="1">
        <f>SUM(P7:P14)</f>
        <v>61299</v>
      </c>
    </row>
    <row r="16" spans="1:44" ht="15.75">
      <c r="A16" s="47"/>
      <c r="B16" s="46"/>
      <c r="C16" s="32"/>
      <c r="D16" s="32"/>
      <c r="E16" s="32"/>
      <c r="F16" s="32"/>
      <c r="G16" s="43"/>
      <c r="H16" s="37"/>
      <c r="I16" s="38"/>
      <c r="J16" s="38"/>
      <c r="K16" s="38"/>
      <c r="L16" s="39"/>
      <c r="M16" s="40"/>
      <c r="N16" s="25"/>
    </row>
    <row r="17" spans="1:15" ht="18.75">
      <c r="A17" s="32"/>
      <c r="B17" s="74" t="s">
        <v>12</v>
      </c>
      <c r="C17" s="74"/>
      <c r="D17" s="74"/>
      <c r="E17" s="74"/>
      <c r="F17" s="74"/>
      <c r="G17" s="74"/>
      <c r="H17" s="74"/>
      <c r="I17" s="74"/>
      <c r="J17" s="74"/>
      <c r="K17" s="74"/>
      <c r="L17" s="75">
        <f>M15</f>
        <v>77973.440000000002</v>
      </c>
      <c r="M17" s="75"/>
      <c r="N17" s="67"/>
      <c r="O17" s="68"/>
    </row>
    <row r="18" spans="1:15" ht="18.75">
      <c r="A18" s="3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4"/>
      <c r="M18" s="84"/>
      <c r="N18" s="24"/>
    </row>
    <row r="19" spans="1:15" ht="18.75">
      <c r="A19" s="32"/>
      <c r="B19" s="33" t="s">
        <v>11</v>
      </c>
      <c r="C19" s="34"/>
      <c r="D19" s="34"/>
      <c r="E19" s="35"/>
      <c r="F19" s="35"/>
      <c r="G19" s="35"/>
      <c r="H19" s="36"/>
      <c r="I19" s="36"/>
      <c r="J19" s="36"/>
      <c r="K19" s="36"/>
      <c r="L19" s="87" t="s">
        <v>34</v>
      </c>
      <c r="M19" s="88"/>
      <c r="N19" s="25"/>
    </row>
    <row r="20" spans="1:15" ht="18.75">
      <c r="A20" s="32"/>
      <c r="B20" s="33"/>
      <c r="C20" s="34"/>
      <c r="D20" s="34"/>
      <c r="E20" s="35"/>
      <c r="F20" s="35"/>
      <c r="G20" s="35"/>
      <c r="H20" s="36"/>
      <c r="I20" s="36"/>
      <c r="J20" s="36"/>
      <c r="K20" s="36"/>
      <c r="L20" s="88"/>
      <c r="M20" s="88"/>
      <c r="N20" s="25"/>
    </row>
    <row r="21" spans="1:15" ht="17.25" customHeight="1">
      <c r="A21" s="32"/>
      <c r="B21" s="41" t="s">
        <v>13</v>
      </c>
      <c r="C21" s="34">
        <v>1</v>
      </c>
      <c r="D21" s="85" t="str">
        <f>E4</f>
        <v>Коммерческое предложение №1</v>
      </c>
      <c r="E21" s="85"/>
      <c r="F21" s="85"/>
      <c r="G21" s="85"/>
      <c r="H21" s="55"/>
      <c r="I21" s="86" t="s">
        <v>31</v>
      </c>
      <c r="J21" s="86"/>
      <c r="K21" s="86"/>
      <c r="L21" s="88"/>
      <c r="M21" s="88"/>
      <c r="N21" s="25"/>
    </row>
    <row r="22" spans="1:15" ht="15.75" customHeight="1">
      <c r="A22" s="32"/>
      <c r="B22" s="41" t="s">
        <v>13</v>
      </c>
      <c r="C22" s="34">
        <v>2</v>
      </c>
      <c r="D22" s="85" t="str">
        <f>F4</f>
        <v>Коммерческое предложение №2</v>
      </c>
      <c r="E22" s="85"/>
      <c r="F22" s="85"/>
      <c r="G22" s="85"/>
      <c r="H22" s="55"/>
      <c r="I22" s="86" t="s">
        <v>32</v>
      </c>
      <c r="J22" s="86"/>
      <c r="K22" s="86"/>
      <c r="L22" s="88"/>
      <c r="M22" s="88"/>
      <c r="N22" s="25"/>
    </row>
    <row r="23" spans="1:15" ht="15.75" customHeight="1">
      <c r="A23" s="32"/>
      <c r="B23" s="41" t="s">
        <v>13</v>
      </c>
      <c r="C23" s="34">
        <v>3</v>
      </c>
      <c r="D23" s="85" t="str">
        <f>G4</f>
        <v>Коммерческое предложение от №3</v>
      </c>
      <c r="E23" s="85"/>
      <c r="F23" s="85"/>
      <c r="G23" s="85"/>
      <c r="H23" s="85"/>
      <c r="I23" s="86" t="s">
        <v>33</v>
      </c>
      <c r="J23" s="86"/>
      <c r="K23" s="86"/>
      <c r="L23" s="88"/>
      <c r="M23" s="88"/>
      <c r="N23" s="25"/>
    </row>
    <row r="24" spans="1:15" ht="15.75">
      <c r="A24" s="32"/>
      <c r="B24" s="42" t="s">
        <v>15</v>
      </c>
      <c r="C24" s="32"/>
      <c r="D24" s="32"/>
      <c r="E24" s="43"/>
      <c r="F24" s="43"/>
      <c r="G24" s="44">
        <v>46258</v>
      </c>
      <c r="H24" s="37"/>
      <c r="I24" s="38"/>
      <c r="J24" s="38"/>
      <c r="K24" s="38"/>
      <c r="L24" s="88"/>
      <c r="M24" s="88"/>
      <c r="N24" s="25"/>
    </row>
    <row r="25" spans="1:15" ht="15.75">
      <c r="A25" s="32"/>
      <c r="B25" s="45" t="s">
        <v>14</v>
      </c>
      <c r="C25" s="32"/>
      <c r="D25" s="32"/>
      <c r="E25" s="32"/>
      <c r="F25" s="56" t="s">
        <v>22</v>
      </c>
      <c r="G25" s="32"/>
      <c r="H25" s="37"/>
      <c r="I25" s="38"/>
      <c r="J25" s="38"/>
      <c r="K25" s="38"/>
      <c r="L25" s="88"/>
      <c r="M25" s="88"/>
      <c r="N25" s="25"/>
    </row>
    <row r="26" spans="1:15" ht="15.75">
      <c r="A26" s="26"/>
      <c r="B26" s="23"/>
      <c r="C26" s="26"/>
      <c r="D26" s="26"/>
      <c r="E26" s="27"/>
      <c r="F26" s="27"/>
      <c r="G26" s="27"/>
      <c r="H26" s="28"/>
      <c r="I26" s="29"/>
      <c r="J26" s="29"/>
      <c r="K26" s="29"/>
      <c r="L26" s="30"/>
      <c r="M26" s="31"/>
    </row>
    <row r="27" spans="1:15" ht="15.75">
      <c r="B27" s="22"/>
      <c r="H27" s="3"/>
      <c r="I27" s="4"/>
      <c r="J27" s="4"/>
      <c r="K27" s="4"/>
      <c r="L27" s="5"/>
      <c r="M27" s="6"/>
    </row>
    <row r="28" spans="1:15" ht="15.75">
      <c r="B28" s="22"/>
      <c r="H28" s="3"/>
      <c r="I28" s="4"/>
      <c r="J28" s="4"/>
      <c r="K28" s="4"/>
      <c r="L28" s="5"/>
      <c r="M28" s="6"/>
    </row>
    <row r="29" spans="1:15" ht="15.75">
      <c r="B29" s="1"/>
      <c r="H29" s="3"/>
      <c r="I29" s="4"/>
      <c r="J29" s="4"/>
      <c r="K29" s="4"/>
      <c r="L29" s="5"/>
      <c r="M29" s="6"/>
    </row>
    <row r="30" spans="1:15" ht="15.75">
      <c r="B30" s="1"/>
      <c r="H30" s="3"/>
      <c r="I30" s="4"/>
      <c r="J30" s="4"/>
      <c r="K30" s="4"/>
      <c r="L30" s="5"/>
      <c r="M30" s="6"/>
    </row>
    <row r="31" spans="1:15" ht="15.75">
      <c r="H31" s="3"/>
      <c r="I31" s="4"/>
      <c r="J31" s="4"/>
      <c r="K31" s="4"/>
      <c r="L31" s="5"/>
      <c r="M31" s="6"/>
    </row>
    <row r="32" spans="1:15" ht="15.75">
      <c r="H32" s="3"/>
      <c r="I32" s="4"/>
      <c r="J32" s="4"/>
      <c r="K32" s="4"/>
      <c r="L32" s="5"/>
      <c r="M32" s="6"/>
    </row>
    <row r="33" spans="8:13" ht="15.75">
      <c r="H33" s="3"/>
      <c r="I33" s="4"/>
      <c r="J33" s="4"/>
      <c r="K33" s="4"/>
      <c r="L33" s="5"/>
      <c r="M33" s="6"/>
    </row>
    <row r="34" spans="8:13" ht="15.75">
      <c r="H34" s="3"/>
      <c r="I34" s="4"/>
      <c r="J34" s="4"/>
      <c r="K34" s="4"/>
      <c r="L34" s="5"/>
      <c r="M34" s="6"/>
    </row>
    <row r="35" spans="8:13" ht="15.75">
      <c r="H35" s="3"/>
      <c r="I35" s="4"/>
      <c r="J35" s="4"/>
      <c r="K35" s="4"/>
      <c r="L35" s="5"/>
      <c r="M35" s="6"/>
    </row>
    <row r="36" spans="8:13" ht="15.75">
      <c r="H36" s="3"/>
      <c r="I36" s="4"/>
      <c r="J36" s="4"/>
      <c r="K36" s="4"/>
      <c r="L36" s="5"/>
      <c r="M36" s="6"/>
    </row>
    <row r="37" spans="8:13">
      <c r="H37" s="9"/>
    </row>
    <row r="38" spans="8:13">
      <c r="H38" s="9"/>
    </row>
    <row r="39" spans="8:13">
      <c r="H39" s="9"/>
    </row>
    <row r="40" spans="8:13">
      <c r="H40" s="9"/>
    </row>
    <row r="41" spans="8:13">
      <c r="H41" s="9"/>
    </row>
    <row r="42" spans="8:13">
      <c r="H42" s="9"/>
    </row>
    <row r="43" spans="8:13">
      <c r="H43" s="9"/>
    </row>
    <row r="44" spans="8:13">
      <c r="H44" s="9"/>
    </row>
    <row r="45" spans="8:13">
      <c r="H45" s="9"/>
    </row>
    <row r="46" spans="8:13">
      <c r="H46" s="9"/>
    </row>
    <row r="47" spans="8:13">
      <c r="H47" s="9"/>
    </row>
    <row r="48" spans="8:13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  <row r="11742" spans="8:8">
      <c r="H11742" s="9"/>
    </row>
    <row r="11743" spans="8:8">
      <c r="H11743" s="9"/>
    </row>
    <row r="11744" spans="8:8">
      <c r="H11744" s="9"/>
    </row>
    <row r="11745" spans="8:8">
      <c r="H11745" s="9"/>
    </row>
    <row r="11746" spans="8:8">
      <c r="H11746" s="9"/>
    </row>
  </sheetData>
  <mergeCells count="28">
    <mergeCell ref="L19:M25"/>
    <mergeCell ref="D21:G21"/>
    <mergeCell ref="D22:G22"/>
    <mergeCell ref="I21:K21"/>
    <mergeCell ref="I22:K22"/>
    <mergeCell ref="I23:K23"/>
    <mergeCell ref="D23:H23"/>
    <mergeCell ref="B4:B6"/>
    <mergeCell ref="D4:D6"/>
    <mergeCell ref="B18:K18"/>
    <mergeCell ref="L18:M18"/>
    <mergeCell ref="G4:G6"/>
    <mergeCell ref="A1:M2"/>
    <mergeCell ref="A3:M3"/>
    <mergeCell ref="N17:O17"/>
    <mergeCell ref="Q4:Q6"/>
    <mergeCell ref="J4:J6"/>
    <mergeCell ref="K4:K6"/>
    <mergeCell ref="B17:K17"/>
    <mergeCell ref="L17:M17"/>
    <mergeCell ref="M4:M6"/>
    <mergeCell ref="L4:L6"/>
    <mergeCell ref="H4:H6"/>
    <mergeCell ref="I4:I6"/>
    <mergeCell ref="C4:C6"/>
    <mergeCell ref="E4:E6"/>
    <mergeCell ref="F4:F6"/>
    <mergeCell ref="A4:A6"/>
  </mergeCells>
  <phoneticPr fontId="28" type="noConversion"/>
  <conditionalFormatting sqref="L16 L26:L36 L7">
    <cfRule type="containsText" dxfId="11" priority="79" operator="containsText" text="НЕОДНОРОДНЫЕ">
      <formula>NOT(ISERROR(SEARCH("НЕОДНОРОДНЫЕ",L7)))</formula>
    </cfRule>
    <cfRule type="containsText" dxfId="10" priority="80" operator="containsText" text="ОДНОРОДНЫЕ">
      <formula>NOT(ISERROR(SEARCH("ОДНОРОДНЫЕ",L7)))</formula>
    </cfRule>
    <cfRule type="containsText" dxfId="9" priority="81" operator="containsText" text="НЕОДНОРОДНЫЕ">
      <formula>NOT(ISERROR(SEARCH("НЕОДНОРОДНЫЕ",L7)))</formula>
    </cfRule>
    <cfRule type="containsText" dxfId="8" priority="82" operator="containsText" text="НЕ">
      <formula>NOT(ISERROR(SEARCH("НЕ",L7)))</formula>
    </cfRule>
    <cfRule type="containsText" dxfId="7" priority="83" operator="containsText" text="ОДНОРОДНЫЕ">
      <formula>NOT(ISERROR(SEARCH("ОДНОРОДНЫЕ",L7)))</formula>
    </cfRule>
    <cfRule type="containsText" dxfId="6" priority="84" operator="containsText" text="НЕОДНОРОДНЫЕ">
      <formula>NOT(ISERROR(SEARCH("НЕОДНОРОДНЫЕ",L7)))</formula>
    </cfRule>
  </conditionalFormatting>
  <conditionalFormatting sqref="L8:L14">
    <cfRule type="containsText" dxfId="5" priority="1" operator="containsText" text="НЕОДНОРОДНЫЕ">
      <formula>NOT(ISERROR(SEARCH("НЕОДНОРОДНЫЕ",L8)))</formula>
    </cfRule>
    <cfRule type="containsText" dxfId="4" priority="2" operator="containsText" text="ОДНОРОДНЫЕ">
      <formula>NOT(ISERROR(SEARCH("ОДНОРОДНЫЕ",L8)))</formula>
    </cfRule>
    <cfRule type="containsText" dxfId="3" priority="3" operator="containsText" text="НЕОДНОРОДНЫЕ">
      <formula>NOT(ISERROR(SEARCH("НЕОДНОРОДНЫЕ",L8)))</formula>
    </cfRule>
    <cfRule type="containsText" dxfId="2" priority="4" operator="containsText" text="НЕ">
      <formula>NOT(ISERROR(SEARCH("НЕ",L8)))</formula>
    </cfRule>
    <cfRule type="containsText" dxfId="1" priority="5" operator="containsText" text="ОДНОРОДНЫЕ">
      <formula>NOT(ISERROR(SEARCH("ОДНОРОДНЫЕ",L8)))</formula>
    </cfRule>
    <cfRule type="containsText" dxfId="0" priority="6" operator="containsText" text="НЕОДНОРОДНЫЕ">
      <formula>NOT(ISERROR(SEARCH("НЕОДНОРОДНЫЕ",L8)))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2026-08-26T06:14:47Z</dcterms:modified>
</cp:coreProperties>
</file>