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rdx\share\zakupki\Отдел закупок\44-ФЗ\ИСПОЛНЯЕМЫЕ\НЕПУБЛИЧНЫЕ_44\_____________п.5_ Поверка пр. уч. ХВС Мехмастерских (Раменский, Горлова)_26-44-15682\"/>
    </mc:Choice>
  </mc:AlternateContent>
  <xr:revisionPtr revIDLastSave="0" documentId="13_ncr:1_{AF5D590F-F16E-4146-AE2F-BB638C7EA02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НМЦ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5" i="1" l="1"/>
  <c r="P5" i="1" s="1"/>
  <c r="Q5" i="1" s="1"/>
  <c r="Q6" i="1" s="1"/>
  <c r="L5" i="1"/>
  <c r="M5" i="1" s="1"/>
  <c r="K5" i="1"/>
</calcChain>
</file>

<file path=xl/sharedStrings.xml><?xml version="1.0" encoding="utf-8"?>
<sst xmlns="http://schemas.openxmlformats.org/spreadsheetml/2006/main" count="25" uniqueCount="25">
  <si>
    <t>№</t>
  </si>
  <si>
    <t>ОКПД2</t>
  </si>
  <si>
    <t>Наименование объекта закупки</t>
  </si>
  <si>
    <t>Существенные условия исполнения контракта</t>
  </si>
  <si>
    <t>Ед. изм</t>
  </si>
  <si>
    <t>Кол-во</t>
  </si>
  <si>
    <t>Источники информации, цена в руб.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</si>
  <si>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</si>
  <si>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</si>
  <si>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</si>
  <si>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</si>
  <si>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</si>
  <si>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</t>
  </si>
  <si>
    <t>Наименьшая цена за единицу изм. (руб.)</t>
  </si>
  <si>
    <t>Цена за единицу изм. с округлением (вниз) до сотых долей после запятой (руб.)</t>
  </si>
  <si>
    <t>Н(М)Ц контракта с учетом округления цены за единицу (руб.)</t>
  </si>
  <si>
    <t>согласно ОПЗ</t>
  </si>
  <si>
    <t>Итого:</t>
  </si>
  <si>
    <t>Обоснование начальной (максимальной) цены контракта
Начальная (максимальная) цена контракта сформирована заказчиком методом сопоставимых рыночных цен (анализ рынка)</t>
  </si>
  <si>
    <t>71.12.40.120</t>
  </si>
  <si>
    <t>шт</t>
  </si>
  <si>
    <t>Поверка расходомера ПРЭМ- 32 -L2-B1, зав. № 371428, расположенного по адресу: г. Новосибирск, ул. Проспект Академика Коптюга 3/2 (Механические мастерские).</t>
  </si>
  <si>
    <t xml:space="preserve">Ценовое предложение 1 № 55 от 29.069.2026   </t>
  </si>
  <si>
    <t xml:space="preserve">Ценовое предложение 2 № 31 от 29.069.2026  </t>
  </si>
  <si>
    <t xml:space="preserve">Ценовое предложение 3 № 88 от 29.069.2026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</si>
</sst>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"/>
    </font>
    <font>
      <sz val="11"/>
      <color theme="1"/>
      <name val="Calibri"/>
      <family val="2"/>
      <charset val="204"/>
      <scheme val="minor"/>
    </font>
    <font>
      <sz val="10"/>
      <color theme="1"/>
      <name val="Tinos"/>
      <charset val="1"/>
    </font>
    <font>
      <sz val="10"/>
      <name val="Tinos"/>
      <charset val="1"/>
    </font>
    <font>
      <b/>
      <sz val="10"/>
      <color theme="1"/>
      <name val="Tinos"/>
      <charset val="1"/>
    </font>
    <font>
      <sz val="11"/>
      <color theme="1"/>
      <name val="Calibri"/>
      <charset val="1"/>
    </font>
    <font>
      <sz val="10"/>
      <color theme="1"/>
      <name val="Times New Roman"/>
      <family val="1"/>
      <charset val="204"/>
    </font>
    <font>
      <b/>
      <sz val="10"/>
      <name val="Tinos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 wrapText="1"/>
    </xf>
    <xf numFmtId="4" fontId="4" fillId="0" borderId="4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4" fontId="4" fillId="0" borderId="4" xfId="0" applyNumberFormat="1" applyFont="1" applyFill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2" fontId="6" fillId="0" borderId="5" xfId="0" applyNumberFormat="1" applyFont="1" applyFill="1" applyBorder="1" applyAlignment="1" applyProtection="1">
      <alignment horizontal="center" vertical="center" wrapText="1"/>
    </xf>
    <xf numFmtId="2" fontId="2" fillId="0" borderId="5" xfId="0" applyNumberFormat="1" applyFont="1" applyFill="1" applyBorder="1" applyAlignment="1" applyProtection="1">
      <alignment horizontal="center" vertical="center" wrapText="1"/>
    </xf>
    <xf numFmtId="2" fontId="6" fillId="0" borderId="1" xfId="0" applyNumberFormat="1" applyFont="1" applyFill="1" applyBorder="1" applyAlignment="1" applyProtection="1">
      <alignment horizontal="center" vertical="center" wrapText="1"/>
    </xf>
  </cellXfs>
  <cellStyles count="4">
    <cellStyle name="Обычный" xfId="0" builtinId="0"/>
    <cellStyle name="Обычный 2" xfId="1" xr:uid="{00000000-0005-0000-0000-000006000000}"/>
    <cellStyle name="Обычный 2 2" xfId="3" xr:uid="{8CFEF601-CF91-4ADE-95B6-6B3B7845F916}"/>
    <cellStyle name="Обычный 3" xfId="2" xr:uid="{C608EFCB-4D05-47C7-8B69-1CC5F7EFA3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7"/>
  <sheetViews>
    <sheetView tabSelected="1" zoomScale="80" zoomScaleNormal="80" workbookViewId="0">
      <selection activeCell="E13" sqref="E13"/>
    </sheetView>
  </sheetViews>
  <sheetFormatPr defaultColWidth="8.7109375" defaultRowHeight="12.75"/>
  <cols>
    <col min="1" max="1" width="3.5703125" style="1" customWidth="1"/>
    <col min="2" max="2" width="14.5703125" style="1" customWidth="1"/>
    <col min="3" max="3" width="53" style="1" customWidth="1"/>
    <col min="4" max="4" width="14" style="1" customWidth="1"/>
    <col min="5" max="5" width="8.7109375" style="1"/>
    <col min="6" max="6" width="8.42578125" style="1" customWidth="1"/>
    <col min="7" max="7" width="17.28515625" style="1" customWidth="1"/>
    <col min="8" max="8" width="17.5703125" style="1" customWidth="1"/>
    <col min="9" max="9" width="18.42578125" style="1" customWidth="1"/>
    <col min="10" max="10" width="1.5703125" style="1" hidden="1" customWidth="1"/>
    <col min="11" max="11" width="15.7109375" style="1" customWidth="1"/>
    <col min="12" max="12" width="14.85546875" style="1" customWidth="1"/>
    <col min="13" max="13" width="12.5703125" style="1" customWidth="1"/>
    <col min="14" max="14" width="13.5703125" style="1" hidden="1" customWidth="1"/>
    <col min="15" max="16" width="14.42578125" style="1" customWidth="1"/>
    <col min="17" max="17" width="17" style="1" customWidth="1"/>
    <col min="18" max="18" width="30.28515625" style="1" customWidth="1"/>
    <col min="19" max="16384" width="8.7109375" style="1"/>
  </cols>
  <sheetData>
    <row r="2" spans="1:17" ht="31.5" customHeight="1">
      <c r="A2" s="16" t="s">
        <v>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42.6" customHeight="1">
      <c r="A3" s="17" t="s">
        <v>0</v>
      </c>
      <c r="B3" s="18" t="s">
        <v>1</v>
      </c>
      <c r="C3" s="19" t="s">
        <v>2</v>
      </c>
      <c r="D3" s="18" t="s">
        <v>3</v>
      </c>
      <c r="E3" s="17" t="s">
        <v>4</v>
      </c>
      <c r="F3" s="17" t="s">
        <v>5</v>
      </c>
      <c r="G3" s="17" t="s">
        <v>6</v>
      </c>
      <c r="H3" s="17"/>
      <c r="I3" s="17"/>
      <c r="J3" s="13"/>
      <c r="K3" s="20" t="s">
        <v>7</v>
      </c>
      <c r="L3" s="20"/>
      <c r="M3" s="20"/>
      <c r="N3" s="17" t="s">
        <v>8</v>
      </c>
      <c r="O3" s="17"/>
      <c r="P3" s="17"/>
      <c r="Q3" s="17"/>
    </row>
    <row r="4" spans="1:17" ht="75" customHeight="1">
      <c r="A4" s="17"/>
      <c r="B4" s="18"/>
      <c r="C4" s="19"/>
      <c r="D4" s="18"/>
      <c r="E4" s="18"/>
      <c r="F4" s="17"/>
      <c r="G4" s="10" t="s">
        <v>22</v>
      </c>
      <c r="H4" s="3" t="s">
        <v>23</v>
      </c>
      <c r="I4" s="10" t="s">
        <v>24</v>
      </c>
      <c r="J4" s="13" t="s">
        <v>9</v>
      </c>
      <c r="K4" s="13" t="s">
        <v>10</v>
      </c>
      <c r="L4" s="13" t="s">
        <v>11</v>
      </c>
      <c r="M4" s="13" t="s">
        <v>12</v>
      </c>
      <c r="N4" s="13"/>
      <c r="O4" s="2" t="s">
        <v>13</v>
      </c>
      <c r="P4" s="3" t="s">
        <v>14</v>
      </c>
      <c r="Q4" s="3" t="s">
        <v>15</v>
      </c>
    </row>
    <row r="5" spans="1:17" ht="126.75" customHeight="1">
      <c r="A5" s="4">
        <v>1</v>
      </c>
      <c r="B5" s="13" t="s">
        <v>19</v>
      </c>
      <c r="C5" s="12" t="s">
        <v>21</v>
      </c>
      <c r="D5" s="4" t="s">
        <v>16</v>
      </c>
      <c r="E5" s="13" t="s">
        <v>20</v>
      </c>
      <c r="F5" s="11">
        <v>1</v>
      </c>
      <c r="G5" s="21">
        <v>4800</v>
      </c>
      <c r="H5" s="22">
        <v>5600</v>
      </c>
      <c r="I5" s="23">
        <v>4330</v>
      </c>
      <c r="J5" s="13"/>
      <c r="K5" s="14">
        <f t="shared" ref="K5" si="0">AVERAGE(G5:I5)</f>
        <v>4910</v>
      </c>
      <c r="L5" s="5">
        <f t="shared" ref="L5" si="1">_xlfn.STDEV.P(G5:I5)</f>
        <v>524.27728032660991</v>
      </c>
      <c r="M5" s="6">
        <f t="shared" ref="M5" si="2">L5/K5*100</f>
        <v>10.677745016835233</v>
      </c>
      <c r="N5" s="13"/>
      <c r="O5" s="7">
        <f t="shared" ref="O5" si="3">SMALL(G5:I5,1)</f>
        <v>4330</v>
      </c>
      <c r="P5" s="5">
        <f t="shared" ref="P5" si="4">O5</f>
        <v>4330</v>
      </c>
      <c r="Q5" s="5">
        <f t="shared" ref="Q5" si="5">P5*F5</f>
        <v>4330</v>
      </c>
    </row>
    <row r="6" spans="1:17" ht="24.75" customHeight="1">
      <c r="A6" s="15" t="s">
        <v>17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8">
        <f>SUM(Q5:Q5)</f>
        <v>4330</v>
      </c>
    </row>
    <row r="7" spans="1:17" ht="24.75" customHeight="1">
      <c r="G7" s="9"/>
      <c r="H7" s="9"/>
      <c r="I7" s="9"/>
    </row>
  </sheetData>
  <mergeCells count="11">
    <mergeCell ref="A6:P6"/>
    <mergeCell ref="A2:Q2"/>
    <mergeCell ref="A3:A4"/>
    <mergeCell ref="B3:B4"/>
    <mergeCell ref="C3:C4"/>
    <mergeCell ref="D3:D4"/>
    <mergeCell ref="E3:E4"/>
    <mergeCell ref="F3:F4"/>
    <mergeCell ref="G3:I3"/>
    <mergeCell ref="K3:M3"/>
    <mergeCell ref="N3:Q3"/>
  </mergeCells>
  <pageMargins left="0.7" right="0.7" top="0.75" bottom="0.75" header="0.511811023622047" footer="0.511811023622047"/>
  <pageSetup paperSize="77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Каа</dc:creator>
  <dc:description/>
  <cp:lastModifiedBy>Филиппова Светлана Николаевна</cp:lastModifiedBy>
  <cp:revision>19</cp:revision>
  <dcterms:created xsi:type="dcterms:W3CDTF">2015-02-03T08:47:49Z</dcterms:created>
  <dcterms:modified xsi:type="dcterms:W3CDTF">2026-07-27T02:51:00Z</dcterms:modified>
  <dc:language>ru-RU</dc:language>
</cp:coreProperties>
</file>