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85" windowHeight="91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N10" i="1" l="1"/>
  <c r="O10" i="1" s="1"/>
  <c r="P10" i="1" s="1"/>
  <c r="Q10" i="1" s="1"/>
  <c r="N11" i="1"/>
  <c r="O11" i="1" s="1"/>
  <c r="P11" i="1" s="1"/>
  <c r="Q11" i="1" s="1"/>
  <c r="N12" i="1"/>
  <c r="O12" i="1" s="1"/>
  <c r="P12" i="1" s="1"/>
  <c r="Q12" i="1" s="1"/>
  <c r="K10" i="1"/>
  <c r="L10" i="1" s="1"/>
  <c r="M10" i="1" s="1"/>
  <c r="K11" i="1"/>
  <c r="L11" i="1" s="1"/>
  <c r="M11" i="1" s="1"/>
  <c r="K12" i="1"/>
  <c r="L12" i="1" s="1"/>
  <c r="M12" i="1" s="1"/>
  <c r="N8" i="1"/>
  <c r="O8" i="1" s="1"/>
  <c r="P8" i="1" s="1"/>
  <c r="Q8" i="1" s="1"/>
  <c r="N9" i="1"/>
  <c r="O9" i="1" s="1"/>
  <c r="P9" i="1" s="1"/>
  <c r="Q9" i="1" s="1"/>
  <c r="N7" i="1"/>
  <c r="O7" i="1" s="1"/>
  <c r="P7" i="1" s="1"/>
  <c r="Q7" i="1" s="1"/>
  <c r="K7" i="1"/>
  <c r="L7" i="1" s="1"/>
  <c r="M7" i="1" s="1"/>
  <c r="K8" i="1"/>
  <c r="L8" i="1" s="1"/>
  <c r="M8" i="1" s="1"/>
  <c r="K9" i="1"/>
  <c r="L9" i="1" s="1"/>
  <c r="M9" i="1" s="1"/>
  <c r="I13" i="1"/>
  <c r="H13" i="1"/>
  <c r="Q13" i="1" l="1"/>
</calcChain>
</file>

<file path=xl/sharedStrings.xml><?xml version="1.0" encoding="utf-8"?>
<sst xmlns="http://schemas.openxmlformats.org/spreadsheetml/2006/main" count="37" uniqueCount="35">
  <si>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</si>
  <si>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</si>
  <si>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</si>
  <si>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</si>
  <si>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</si>
  <si>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</si>
  <si>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</si>
  <si>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</si>
  <si>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</si>
  <si>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</si>
  <si>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</si>
  <si>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</si>
  <si>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</si>
  <si>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</si>
  <si>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</si>
  <si>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</si>
  <si>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</si>
  <si>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</si>
  <si>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</si>
  <si>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</si>
  <si>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шт</t>
  </si>
  <si>
    <t>кг</t>
  </si>
  <si>
    <t>______________  Е.О.Гайдунова</t>
  </si>
  <si>
    <t>Эмаль</t>
  </si>
  <si>
    <t>Уайт-спирит</t>
  </si>
  <si>
    <t>л</t>
  </si>
  <si>
    <t xml:space="preserve">Пила ручная
</t>
  </si>
  <si>
    <t xml:space="preserve">Леска для триммера. Диаметр, миллиметр: 2,4; 
</t>
  </si>
  <si>
    <t xml:space="preserve">Леска для триммера. Диаметр, миллиметр: 3
</t>
  </si>
  <si>
    <t xml:space="preserve">Катушка для триммера
</t>
  </si>
  <si>
    <t>м</t>
  </si>
  <si>
    <t>Поставщик №1 Коммерческое предложение №1667 от 28.08.2026</t>
  </si>
  <si>
    <t>Поставщик №2 Коммерческое предложение №1665 от 28.08.2026</t>
  </si>
  <si>
    <t>Поставщик №3 Коммерческое предложение №1666 от 28.08.2026</t>
  </si>
  <si>
    <t xml:space="preserve">Обоснованная НМЦК составила 10384,00 минимальная предложенная потенциальным исполнителем.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</si>
</sst>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8" fillId="0" borderId="5" xfId="0" applyFont="1" applyBorder="1" applyAlignment="1">
      <alignment horizontal="center" vertical="center"/>
    </xf>
    <xf numFmtId="14" fontId="6" fillId="0" borderId="0" xfId="0" applyNumberFormat="1" applyFont="1" applyAlignment="1">
      <alignment wrapText="1"/>
    </xf>
    <xf numFmtId="2" fontId="9" fillId="0" borderId="7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"/>
  <sheetViews>
    <sheetView tabSelected="1" topLeftCell="A10" zoomScale="70" zoomScaleNormal="70" workbookViewId="0">
      <selection activeCell="B20" sqref="B20"/>
    </sheetView>
  </sheetViews>
  <sheetFormatPr defaultRowHeight="15" x14ac:dyDescent="0.25"/>
  <cols>
    <col min="1" max="1" width="5.140625" customWidth="1"/>
    <col min="2" max="2" width="27.7109375" style="6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8" width="12.42578125" customWidth="1"/>
    <col min="9" max="9" width="12.140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8" ht="36.75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1" customFormat="1" ht="132" customHeight="1" x14ac:dyDescent="0.2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8" s="1" customFormat="1" ht="45.75" customHeight="1" x14ac:dyDescent="0.25">
      <c r="A5" s="35" t="s">
        <v>2</v>
      </c>
      <c r="B5" s="35" t="s">
        <v>3</v>
      </c>
      <c r="C5" s="35" t="s">
        <v>4</v>
      </c>
      <c r="D5" s="35" t="s">
        <v>5</v>
      </c>
      <c r="E5" s="38" t="s">
        <v>6</v>
      </c>
      <c r="F5" s="38"/>
      <c r="G5" s="38"/>
      <c r="H5" s="38"/>
      <c r="I5" s="38"/>
      <c r="J5" s="38"/>
      <c r="K5" s="39" t="s">
        <v>7</v>
      </c>
      <c r="L5" s="36"/>
      <c r="M5" s="36"/>
      <c r="N5" s="40" t="s">
        <v>8</v>
      </c>
      <c r="O5" s="36"/>
      <c r="P5" s="36"/>
      <c r="Q5" s="36"/>
    </row>
    <row r="6" spans="1:18" s="1" customFormat="1" ht="188.25" customHeight="1" x14ac:dyDescent="0.2">
      <c r="A6" s="36"/>
      <c r="B6" s="37"/>
      <c r="C6" s="37"/>
      <c r="D6" s="37"/>
      <c r="E6" s="3"/>
      <c r="F6" s="3"/>
      <c r="G6" s="3" t="s">
        <v>31</v>
      </c>
      <c r="H6" s="3" t="s">
        <v>32</v>
      </c>
      <c r="I6" s="3" t="s">
        <v>33</v>
      </c>
      <c r="J6" s="3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8" s="1" customFormat="1" ht="32.25" customHeight="1" x14ac:dyDescent="0.25">
      <c r="A7" s="27">
        <v>1</v>
      </c>
      <c r="B7" s="29" t="s">
        <v>23</v>
      </c>
      <c r="C7" s="24" t="s">
        <v>21</v>
      </c>
      <c r="D7" s="16">
        <v>7</v>
      </c>
      <c r="E7" s="23"/>
      <c r="F7" s="23"/>
      <c r="G7" s="23">
        <v>813</v>
      </c>
      <c r="H7" s="23">
        <v>815</v>
      </c>
      <c r="I7" s="23">
        <v>820</v>
      </c>
      <c r="J7" s="23"/>
      <c r="K7" s="18">
        <f>AVERAGE(E7:I7)</f>
        <v>816</v>
      </c>
      <c r="L7" s="19">
        <f t="shared" ref="L7:L12" si="0">SQRT(((SUM(IF(H7&lt;&gt;0,POWER(H7-K7,2),),IF(F7&lt;&gt;0, POWER(F7-K7,2),),IF(E7&lt;&gt;0, POWER(E7-K7,2),),IF(G7&lt;&gt;0, POWER(G7-K7,2),),IF(I7&lt;&gt;0, POWER(I7-K7,2),))/(COUNTA(E7:I7)-1))))</f>
        <v>3.6055512754639891</v>
      </c>
      <c r="M7" s="20">
        <f t="shared" ref="M7:M12" si="1">L7/K7*100</f>
        <v>0.44185677395392026</v>
      </c>
      <c r="N7" s="21">
        <f>D7/3*(E7+F7+G7+H7+I7)</f>
        <v>5712</v>
      </c>
      <c r="O7" s="22">
        <f t="shared" ref="O7:O12" si="2">N7/D7</f>
        <v>816</v>
      </c>
      <c r="P7" s="21">
        <f t="shared" ref="P7:P12" si="3">ROUNDDOWN(O7,2)</f>
        <v>816</v>
      </c>
      <c r="Q7" s="21">
        <f t="shared" ref="Q7:Q12" si="4">P7*D7</f>
        <v>5712</v>
      </c>
      <c r="R7" s="13"/>
    </row>
    <row r="8" spans="1:18" s="1" customFormat="1" ht="21.75" customHeight="1" x14ac:dyDescent="0.25">
      <c r="A8" s="27">
        <v>2</v>
      </c>
      <c r="B8" s="28" t="s">
        <v>24</v>
      </c>
      <c r="C8" s="24" t="s">
        <v>25</v>
      </c>
      <c r="D8" s="16">
        <v>10</v>
      </c>
      <c r="E8" s="23"/>
      <c r="F8" s="23"/>
      <c r="G8" s="23">
        <v>165</v>
      </c>
      <c r="H8" s="23">
        <v>190</v>
      </c>
      <c r="I8" s="23">
        <v>180</v>
      </c>
      <c r="J8" s="23"/>
      <c r="K8" s="18">
        <f t="shared" ref="K8:K12" si="5">AVERAGE(E8:I8)</f>
        <v>178.33333333333334</v>
      </c>
      <c r="L8" s="19">
        <f t="shared" si="0"/>
        <v>12.583057392117917</v>
      </c>
      <c r="M8" s="20">
        <f t="shared" si="1"/>
        <v>7.0559200329633169</v>
      </c>
      <c r="N8" s="21">
        <f t="shared" ref="N8:N12" si="6">D8/3*(E8+F8+G8+H8+I8)</f>
        <v>1783.3333333333335</v>
      </c>
      <c r="O8" s="22">
        <f t="shared" si="2"/>
        <v>178.33333333333334</v>
      </c>
      <c r="P8" s="21">
        <f t="shared" si="3"/>
        <v>178.33</v>
      </c>
      <c r="Q8" s="21">
        <f t="shared" si="4"/>
        <v>1783.3000000000002</v>
      </c>
      <c r="R8" s="13"/>
    </row>
    <row r="9" spans="1:18" s="1" customFormat="1" ht="26.25" customHeight="1" x14ac:dyDescent="0.25">
      <c r="A9" s="27">
        <v>3</v>
      </c>
      <c r="B9" s="25" t="s">
        <v>26</v>
      </c>
      <c r="C9" s="24" t="s">
        <v>20</v>
      </c>
      <c r="D9" s="16">
        <v>2</v>
      </c>
      <c r="E9" s="23"/>
      <c r="F9" s="23"/>
      <c r="G9" s="23">
        <v>715</v>
      </c>
      <c r="H9" s="23">
        <v>865</v>
      </c>
      <c r="I9" s="23">
        <v>900</v>
      </c>
      <c r="J9" s="23"/>
      <c r="K9" s="18">
        <f t="shared" si="5"/>
        <v>826.66666666666663</v>
      </c>
      <c r="L9" s="19">
        <f t="shared" si="0"/>
        <v>98.276819918703794</v>
      </c>
      <c r="M9" s="20">
        <f t="shared" si="1"/>
        <v>11.888324990165781</v>
      </c>
      <c r="N9" s="21">
        <f t="shared" si="6"/>
        <v>1653.3333333333333</v>
      </c>
      <c r="O9" s="22">
        <f t="shared" si="2"/>
        <v>826.66666666666663</v>
      </c>
      <c r="P9" s="21">
        <f t="shared" si="3"/>
        <v>826.66</v>
      </c>
      <c r="Q9" s="21">
        <f t="shared" si="4"/>
        <v>1653.32</v>
      </c>
      <c r="R9" s="13"/>
    </row>
    <row r="10" spans="1:18" s="1" customFormat="1" ht="36" customHeight="1" x14ac:dyDescent="0.25">
      <c r="A10" s="27">
        <v>4</v>
      </c>
      <c r="B10" s="25" t="s">
        <v>27</v>
      </c>
      <c r="C10" s="24" t="s">
        <v>30</v>
      </c>
      <c r="D10" s="16">
        <v>100</v>
      </c>
      <c r="E10" s="23"/>
      <c r="F10" s="23"/>
      <c r="G10" s="23">
        <v>8</v>
      </c>
      <c r="H10" s="23">
        <v>10</v>
      </c>
      <c r="I10" s="23">
        <v>10</v>
      </c>
      <c r="J10" s="23"/>
      <c r="K10" s="18">
        <f t="shared" si="5"/>
        <v>9.3333333333333339</v>
      </c>
      <c r="L10" s="19">
        <f t="shared" si="0"/>
        <v>1.1547005383792517</v>
      </c>
      <c r="M10" s="20">
        <f t="shared" si="1"/>
        <v>12.371791482634839</v>
      </c>
      <c r="N10" s="21">
        <f t="shared" si="6"/>
        <v>933.33333333333337</v>
      </c>
      <c r="O10" s="22">
        <f t="shared" si="2"/>
        <v>9.3333333333333339</v>
      </c>
      <c r="P10" s="21">
        <f t="shared" si="3"/>
        <v>9.33</v>
      </c>
      <c r="Q10" s="21">
        <f t="shared" si="4"/>
        <v>933</v>
      </c>
      <c r="R10" s="13"/>
    </row>
    <row r="11" spans="1:18" s="1" customFormat="1" ht="33" customHeight="1" x14ac:dyDescent="0.25">
      <c r="A11" s="27">
        <v>5</v>
      </c>
      <c r="B11" s="25" t="s">
        <v>28</v>
      </c>
      <c r="C11" s="24" t="s">
        <v>30</v>
      </c>
      <c r="D11" s="16">
        <v>50</v>
      </c>
      <c r="E11" s="23"/>
      <c r="F11" s="23"/>
      <c r="G11" s="23">
        <v>8</v>
      </c>
      <c r="H11" s="23">
        <v>10</v>
      </c>
      <c r="I11" s="23">
        <v>11</v>
      </c>
      <c r="J11" s="23"/>
      <c r="K11" s="18">
        <f t="shared" si="5"/>
        <v>9.6666666666666661</v>
      </c>
      <c r="L11" s="19">
        <f t="shared" si="0"/>
        <v>1.5275252316519468</v>
      </c>
      <c r="M11" s="20">
        <f t="shared" si="1"/>
        <v>15.801985155020141</v>
      </c>
      <c r="N11" s="21">
        <f t="shared" si="6"/>
        <v>483.33333333333337</v>
      </c>
      <c r="O11" s="22">
        <f t="shared" si="2"/>
        <v>9.6666666666666679</v>
      </c>
      <c r="P11" s="21">
        <f t="shared" si="3"/>
        <v>9.66</v>
      </c>
      <c r="Q11" s="21">
        <f t="shared" si="4"/>
        <v>483</v>
      </c>
      <c r="R11" s="13"/>
    </row>
    <row r="12" spans="1:18" s="1" customFormat="1" ht="38.25" customHeight="1" x14ac:dyDescent="0.25">
      <c r="A12" s="27">
        <v>6</v>
      </c>
      <c r="B12" s="26" t="s">
        <v>29</v>
      </c>
      <c r="C12" s="24" t="s">
        <v>20</v>
      </c>
      <c r="D12" s="16">
        <v>1</v>
      </c>
      <c r="E12" s="23"/>
      <c r="F12" s="23"/>
      <c r="G12" s="23">
        <v>413</v>
      </c>
      <c r="H12" s="23">
        <v>420</v>
      </c>
      <c r="I12" s="23">
        <v>436</v>
      </c>
      <c r="J12" s="23"/>
      <c r="K12" s="18">
        <f t="shared" si="5"/>
        <v>423</v>
      </c>
      <c r="L12" s="19">
        <f t="shared" si="0"/>
        <v>11.789826122551595</v>
      </c>
      <c r="M12" s="20">
        <f t="shared" si="1"/>
        <v>2.7871929367734265</v>
      </c>
      <c r="N12" s="21">
        <f t="shared" si="6"/>
        <v>423</v>
      </c>
      <c r="O12" s="22">
        <f t="shared" si="2"/>
        <v>423</v>
      </c>
      <c r="P12" s="21">
        <f t="shared" si="3"/>
        <v>423</v>
      </c>
      <c r="Q12" s="21">
        <f t="shared" si="4"/>
        <v>423</v>
      </c>
      <c r="R12" s="13"/>
    </row>
    <row r="13" spans="1:18" ht="15.75" x14ac:dyDescent="0.25">
      <c r="B13" s="12"/>
      <c r="C13" s="13"/>
      <c r="D13" s="13"/>
      <c r="E13" s="13"/>
      <c r="F13" s="13"/>
      <c r="G13" s="14">
        <f>SUM(G7*D7)+(G8*D8)+(G9*D9)+(G10*D10)+(G11*D11)+(G12*D12)</f>
        <v>10384</v>
      </c>
      <c r="H13" s="14">
        <f>SUMPRODUCT(D7:D12,H7:H12)</f>
        <v>11255</v>
      </c>
      <c r="I13" s="15">
        <f>SUMPRODUCT(D7:D12,I7:I12)</f>
        <v>11326</v>
      </c>
      <c r="Q13" s="7">
        <f>SUM(Q7:Q12)</f>
        <v>10987.62</v>
      </c>
    </row>
    <row r="14" spans="1:18" ht="15.75" x14ac:dyDescent="0.25">
      <c r="B14" s="30" t="s">
        <v>34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8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8" ht="15.75" x14ac:dyDescent="0.25">
      <c r="C16" s="8" t="s">
        <v>16</v>
      </c>
      <c r="F16" s="9"/>
    </row>
    <row r="17" spans="2:10" ht="15.75" x14ac:dyDescent="0.25">
      <c r="C17" s="8" t="s">
        <v>17</v>
      </c>
      <c r="D17" s="8"/>
      <c r="E17" s="8"/>
      <c r="H17" s="31"/>
      <c r="I17" s="31"/>
      <c r="J17" s="31"/>
    </row>
    <row r="18" spans="2:10" ht="15.75" x14ac:dyDescent="0.25">
      <c r="C18" s="8" t="s">
        <v>18</v>
      </c>
      <c r="D18" s="8"/>
      <c r="E18" s="8"/>
      <c r="H18" s="8"/>
      <c r="I18" s="8"/>
      <c r="J18" s="8"/>
    </row>
    <row r="19" spans="2:10" ht="15.75" x14ac:dyDescent="0.25">
      <c r="C19" s="8"/>
      <c r="D19" s="8"/>
      <c r="E19" s="8"/>
      <c r="H19" s="8"/>
      <c r="I19" s="8"/>
      <c r="J19" s="8"/>
    </row>
    <row r="20" spans="2:10" ht="15.75" x14ac:dyDescent="0.25">
      <c r="B20" s="17">
        <v>46262</v>
      </c>
      <c r="C20" s="32" t="s">
        <v>22</v>
      </c>
      <c r="D20" s="32"/>
      <c r="E20" s="32"/>
      <c r="G20" s="10"/>
      <c r="H20" s="11"/>
      <c r="I20" s="11"/>
      <c r="J20" s="11"/>
    </row>
    <row r="21" spans="2:10" ht="15.75" x14ac:dyDescent="0.25">
      <c r="C21" s="8" t="s">
        <v>19</v>
      </c>
      <c r="D21" s="8"/>
      <c r="E21" s="8"/>
      <c r="H21" s="8"/>
      <c r="I21" s="8"/>
      <c r="J21" s="8"/>
    </row>
  </sheetData>
  <mergeCells count="12">
    <mergeCell ref="B14:Q14"/>
    <mergeCell ref="H17:J17"/>
    <mergeCell ref="C20:E20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2026-08-28T08:14:10Z</dcterms:modified>
</cp:coreProperties>
</file>