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9040" windowHeight="15840" tabRatio="500"/>
  </bookViews>
  <sheets>
    <sheet name="ср.ариф." sheetId="1" r:id="rId1"/>
    <sheet name="Лист2" sheetId="2" r:id="rId2"/>
    <sheet name="Лист3" sheetId="3" r:id="rId3"/>
  </sheets>
  <definedNames>
    <definedName name="OLE_LINK1" localSheetId="0">ср.ариф.!#REF!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1" i="1"/>
  <c r="U10"/>
  <c r="P10"/>
  <c r="Q10"/>
  <c r="R10" s="1"/>
  <c r="S10"/>
  <c r="T10"/>
  <c r="N10"/>
  <c r="P7"/>
  <c r="T7"/>
  <c r="U7"/>
  <c r="P8"/>
  <c r="Q8" s="1"/>
  <c r="R8" s="1"/>
  <c r="T8"/>
  <c r="U8"/>
  <c r="N7"/>
  <c r="S7" s="1"/>
  <c r="N8"/>
  <c r="S8" s="1"/>
  <c r="Q7" l="1"/>
  <c r="R7" s="1"/>
  <c r="N9"/>
  <c r="U9" l="1"/>
  <c r="T9"/>
  <c r="P9"/>
  <c r="O9"/>
  <c r="S9"/>
  <c r="Q9" l="1"/>
  <c r="R9" s="1"/>
</calcChain>
</file>

<file path=xl/sharedStrings.xml><?xml version="1.0" encoding="utf-8"?>
<sst xmlns="http://schemas.openxmlformats.org/spreadsheetml/2006/main" count="42" uniqueCount="34">
  <si>
    <t xml:space="preserve">ОБОСНОВАНИЕ ЦЕНЫ КОНТРАКТА
</t>
  </si>
  <si>
    <t xml:space="preserve">Цена контракта рассчитана методом сопоставимых рыночных цен (анализа рынка).
</t>
  </si>
  <si>
    <t>№ п/п</t>
  </si>
  <si>
    <t>Наименование товара, фасовка</t>
  </si>
  <si>
    <t>Ед. изм.</t>
  </si>
  <si>
    <t>Кол-во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</si>
  <si>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</si>
  <si>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</si>
  <si>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</si>
  <si>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</si>
  <si>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</si>
  <si>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</si>
  <si>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</si>
  <si>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</si>
  <si>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</si>
  <si>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</si>
  <si>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Расчет цены контракта</t>
  </si>
  <si>
    <t>*Цена за ед. товара</t>
  </si>
  <si>
    <t>*Расчет цены контракта</t>
  </si>
  <si>
    <t>Цена за ед.изм.</t>
  </si>
  <si>
    <t>РК</t>
  </si>
  <si>
    <t>%</t>
  </si>
  <si>
    <t>РК с %</t>
  </si>
  <si>
    <t>ИТОГО:</t>
  </si>
  <si>
    <t>* С целью эффективного использования бюджетных средств, в соответствии со ст. 34, 72 Бюджетного кодекса РФ, цена контракта с единственным поставщиком рассчитана исходя из минимального значения цены единицы.</t>
  </si>
  <si>
    <r>
      <rPr>
        <sz val="11"/>
        <rFont val="Times New Roman"/>
        <family val="1"/>
        <charset val="204"/>
      </rPr>
      <t xml:space="preserve">Директор ФИЦ ПХФ и МХ РАН  </t>
    </r>
    <r>
      <rPr>
        <u/>
        <sz val="11"/>
        <rFont val="Times New Roman"/>
        <family val="1"/>
        <charset val="204"/>
      </rPr>
      <t>____________</t>
    </r>
    <r>
      <rPr>
        <sz val="11"/>
        <rFont val="Times New Roman"/>
        <family val="1"/>
        <charset val="204"/>
      </rPr>
      <t>__  Голосов Е.В.</t>
    </r>
  </si>
  <si>
    <t xml:space="preserve">                    (должность)                                         подписано ЭЦП                (расшифровка подписи)</t>
  </si>
  <si>
    <t>на предоставление услуг по информационному сопровождению программного комплекса «Гектор: Сметчик-строитель»</t>
  </si>
  <si>
    <t>Годовое обновление программы "Гектор: Сметчик -
строитель" (версия Регионы-Проф) - на каждое
локальное рабочее место (ЭКОНОМ)</t>
  </si>
  <si>
    <t>База данных в формате программы "Гектор:
Сметчик-строитель": Дополнение к ФСНБ-2022 на
1 год - (лицензия на использование) -на каждое
рабочее место</t>
  </si>
  <si>
    <t>База данных в формате программы "Гектор:
Сметчик-строитель": Текущие цены ресурсов к
ФСНБ-2022 (для всех регионов) - на 3 рабочих
места</t>
  </si>
  <si>
    <t>Подготовка сметно–нормативной информации для
поставки пользователям с записью на диск или
отправка по электронной почте или через
Интернет-сайт</t>
  </si>
  <si>
    <t>усл.ед.</t>
  </si>
  <si>
    <t>Цена контракта составит :    131 300 руб. 00 коп.</t>
  </si>
</sst>
</file>

<file path=xl/styles.xml><?xml version="1.0" encoding="utf-8"?>
<styleSheet xmlns="http://schemas.openxmlformats.org/spreadsheetml/2006/main">
  <numFmts count="1">
    <numFmt numFmtId="164" formatCode="#,##0.00_р_."/>
  </numFmts>
  <fonts count="30"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rgb="FF333399"/>
      <name val="Calibri"/>
      <family val="2"/>
      <charset val="204"/>
    </font>
    <font>
      <b/>
      <sz val="13"/>
      <color rgb="FF333399"/>
      <name val="Calibri"/>
      <family val="2"/>
      <charset val="204"/>
    </font>
    <font>
      <b/>
      <sz val="11"/>
      <color rgb="FF333399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333399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Times New Roman"/>
      <family val="1"/>
      <charset val="1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44">
    <xf numFmtId="0" fontId="0" fillId="0" borderId="0"/>
    <xf numFmtId="0" fontId="29" fillId="2" borderId="0" applyBorder="0" applyProtection="0"/>
    <xf numFmtId="0" fontId="29" fillId="3" borderId="0" applyBorder="0" applyProtection="0"/>
    <xf numFmtId="0" fontId="29" fillId="4" borderId="0" applyBorder="0" applyProtection="0"/>
    <xf numFmtId="0" fontId="29" fillId="2" borderId="0" applyBorder="0" applyProtection="0"/>
    <xf numFmtId="0" fontId="29" fillId="5" borderId="0" applyBorder="0" applyProtection="0"/>
    <xf numFmtId="0" fontId="29" fillId="3" borderId="0" applyBorder="0" applyProtection="0"/>
    <xf numFmtId="0" fontId="29" fillId="6" borderId="0" applyBorder="0" applyProtection="0"/>
    <xf numFmtId="0" fontId="29" fillId="7" borderId="0" applyBorder="0" applyProtection="0"/>
    <xf numFmtId="0" fontId="29" fillId="8" borderId="0" applyBorder="0" applyProtection="0"/>
    <xf numFmtId="0" fontId="29" fillId="6" borderId="0" applyBorder="0" applyProtection="0"/>
    <xf numFmtId="0" fontId="29" fillId="9" borderId="0" applyBorder="0" applyProtection="0"/>
    <xf numFmtId="0" fontId="29" fillId="3" borderId="0" applyBorder="0" applyProtection="0"/>
    <xf numFmtId="0" fontId="1" fillId="10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6" borderId="0" applyBorder="0" applyProtection="0"/>
    <xf numFmtId="0" fontId="1" fillId="10" borderId="0" applyBorder="0" applyProtection="0"/>
    <xf numFmtId="0" fontId="1" fillId="3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10" borderId="0" applyBorder="0" applyProtection="0"/>
    <xf numFmtId="0" fontId="1" fillId="14" borderId="0" applyBorder="0" applyProtection="0"/>
    <xf numFmtId="0" fontId="2" fillId="3" borderId="1" applyProtection="0"/>
    <xf numFmtId="0" fontId="3" fillId="2" borderId="2" applyProtection="0"/>
    <xf numFmtId="0" fontId="4" fillId="2" borderId="1" applyProtection="0"/>
    <xf numFmtId="0" fontId="5" fillId="0" borderId="3" applyProtection="0"/>
    <xf numFmtId="0" fontId="6" fillId="0" borderId="4" applyProtection="0"/>
    <xf numFmtId="0" fontId="7" fillId="0" borderId="5" applyProtection="0"/>
    <xf numFmtId="0" fontId="7" fillId="0" borderId="0" applyBorder="0" applyProtection="0"/>
    <xf numFmtId="0" fontId="8" fillId="0" borderId="6" applyProtection="0"/>
    <xf numFmtId="0" fontId="9" fillId="15" borderId="7" applyProtection="0"/>
    <xf numFmtId="0" fontId="10" fillId="0" borderId="0" applyBorder="0" applyProtection="0"/>
    <xf numFmtId="0" fontId="11" fillId="8" borderId="0" applyBorder="0" applyProtection="0"/>
    <xf numFmtId="0" fontId="12" fillId="0" borderId="0"/>
    <xf numFmtId="0" fontId="13" fillId="0" borderId="0"/>
    <xf numFmtId="0" fontId="14" fillId="16" borderId="0" applyBorder="0" applyProtection="0"/>
    <xf numFmtId="0" fontId="15" fillId="0" borderId="0" applyBorder="0" applyProtection="0"/>
    <xf numFmtId="0" fontId="13" fillId="4" borderId="8" applyProtection="0"/>
    <xf numFmtId="0" fontId="16" fillId="0" borderId="9" applyProtection="0"/>
    <xf numFmtId="0" fontId="17" fillId="0" borderId="0" applyBorder="0" applyProtection="0"/>
    <xf numFmtId="0" fontId="18" fillId="17" borderId="0" applyBorder="0" applyProtection="0"/>
  </cellStyleXfs>
  <cellXfs count="35">
    <xf numFmtId="0" fontId="0" fillId="0" borderId="0" xfId="0"/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2" fontId="21" fillId="0" borderId="11" xfId="0" applyNumberFormat="1" applyFont="1" applyBorder="1" applyAlignment="1">
      <alignment horizontal="center" vertical="center" wrapText="1"/>
    </xf>
    <xf numFmtId="164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 wrapText="1"/>
    </xf>
    <xf numFmtId="164" fontId="19" fillId="0" borderId="11" xfId="0" applyNumberFormat="1" applyFont="1" applyBorder="1" applyAlignment="1">
      <alignment horizontal="center" vertical="center" wrapText="1"/>
    </xf>
    <xf numFmtId="2" fontId="19" fillId="0" borderId="0" xfId="0" applyNumberFormat="1" applyFont="1"/>
    <xf numFmtId="0" fontId="24" fillId="0" borderId="0" xfId="0" applyFont="1" applyAlignment="1">
      <alignment horizontal="left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28" fillId="0" borderId="0" xfId="0" applyFont="1"/>
    <xf numFmtId="164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14" fontId="24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164" fontId="22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wrapText="1"/>
    </xf>
  </cellXfs>
  <cellStyles count="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12"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800080"/>
      </font>
      <fill>
        <patternFill>
          <bgColor rgb="FFFF99CC"/>
        </patternFill>
      </fill>
    </dxf>
    <dxf>
      <font>
        <color rgb="FF008000"/>
      </font>
      <fill>
        <patternFill>
          <bgColor rgb="FFCCFFCC"/>
        </patternFill>
      </fill>
    </dxf>
    <dxf>
      <font>
        <color rgb="FF80008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447015</xdr:colOff>
      <xdr:row>13</xdr:row>
      <xdr:rowOff>375285</xdr:rowOff>
    </xdr:from>
    <xdr:to>
      <xdr:col>15</xdr:col>
      <xdr:colOff>638880</xdr:colOff>
      <xdr:row>13</xdr:row>
      <xdr:rowOff>1106025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32765" y="6423660"/>
          <a:ext cx="10107390" cy="730740"/>
        </a:xfrm>
        <a:prstGeom prst="rect">
          <a:avLst/>
        </a:prstGeom>
        <a:ln w="0"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1"/>
  <sheetViews>
    <sheetView tabSelected="1" workbookViewId="0">
      <pane ySplit="1" topLeftCell="A2" activePane="bottomLeft" state="frozen"/>
      <selection pane="bottomLeft" activeCell="F9" sqref="F9"/>
    </sheetView>
  </sheetViews>
  <sheetFormatPr defaultColWidth="9.140625" defaultRowHeight="15"/>
  <cols>
    <col min="1" max="1" width="4.28515625" style="1" customWidth="1"/>
    <col min="2" max="2" width="57.85546875" style="1" customWidth="1"/>
    <col min="3" max="3" width="9.140625" style="1"/>
    <col min="4" max="4" width="6.85546875" style="1" customWidth="1"/>
    <col min="5" max="5" width="16" style="1" customWidth="1"/>
    <col min="6" max="6" width="18" style="1" customWidth="1"/>
    <col min="7" max="7" width="14.5703125" style="1" customWidth="1"/>
    <col min="8" max="8" width="7.28515625" style="2" hidden="1" customWidth="1"/>
    <col min="9" max="9" width="11.5703125" style="2" hidden="1" customWidth="1"/>
    <col min="10" max="13" width="9.140625" style="1" hidden="1"/>
    <col min="14" max="14" width="18.7109375" style="1" customWidth="1"/>
    <col min="15" max="15" width="7.5703125" style="1" customWidth="1"/>
    <col min="16" max="16" width="11.28515625" style="1" customWidth="1"/>
    <col min="17" max="17" width="9.28515625" style="1" customWidth="1"/>
    <col min="18" max="18" width="18.42578125" style="1" customWidth="1"/>
    <col min="19" max="19" width="16.7109375" style="1" customWidth="1"/>
    <col min="20" max="20" width="11.7109375" style="1" customWidth="1"/>
    <col min="21" max="21" width="12.140625" style="1" customWidth="1"/>
    <col min="22" max="22" width="9.28515625" style="1" customWidth="1"/>
    <col min="23" max="1024" width="9.140625" style="1"/>
  </cols>
  <sheetData>
    <row r="1" spans="1:21" ht="22.5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"/>
      <c r="U1" s="2"/>
    </row>
    <row r="2" spans="1:21" ht="22.5" customHeight="1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12.7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21" ht="21.75" customHeight="1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spans="1:21" ht="41.25" customHeight="1">
      <c r="A5" s="30" t="s">
        <v>2</v>
      </c>
      <c r="B5" s="31" t="s">
        <v>3</v>
      </c>
      <c r="C5" s="30" t="s">
        <v>4</v>
      </c>
      <c r="D5" s="30" t="s">
        <v>5</v>
      </c>
      <c r="E5" s="4" t="s">
        <v>6</v>
      </c>
      <c r="F5" s="4" t="s">
        <v>7</v>
      </c>
      <c r="G5" s="4" t="s">
        <v>8</v>
      </c>
      <c r="H5" s="33" t="s">
        <v>9</v>
      </c>
      <c r="I5" s="33"/>
      <c r="J5" s="33"/>
      <c r="K5" s="33" t="s">
        <v>10</v>
      </c>
      <c r="L5" s="33"/>
      <c r="M5" s="33"/>
      <c r="N5" s="33" t="s">
        <v>11</v>
      </c>
      <c r="O5" s="30" t="s">
        <v>12</v>
      </c>
      <c r="P5" s="30" t="s">
        <v>13</v>
      </c>
      <c r="Q5" s="30" t="s">
        <v>14</v>
      </c>
      <c r="R5" s="30" t="s">
        <v>15</v>
      </c>
      <c r="S5" s="33" t="s">
        <v>16</v>
      </c>
      <c r="T5" s="24" t="s">
        <v>17</v>
      </c>
      <c r="U5" s="24" t="s">
        <v>18</v>
      </c>
    </row>
    <row r="6" spans="1:21" ht="39" customHeight="1">
      <c r="A6" s="30"/>
      <c r="B6" s="32"/>
      <c r="C6" s="30"/>
      <c r="D6" s="30"/>
      <c r="E6" s="4" t="s">
        <v>19</v>
      </c>
      <c r="F6" s="4" t="s">
        <v>19</v>
      </c>
      <c r="G6" s="4" t="s">
        <v>19</v>
      </c>
      <c r="H6" s="4" t="s">
        <v>20</v>
      </c>
      <c r="I6" s="4" t="s">
        <v>21</v>
      </c>
      <c r="J6" s="4" t="s">
        <v>22</v>
      </c>
      <c r="K6" s="4" t="s">
        <v>20</v>
      </c>
      <c r="L6" s="4" t="s">
        <v>21</v>
      </c>
      <c r="M6" s="4" t="s">
        <v>22</v>
      </c>
      <c r="N6" s="33"/>
      <c r="O6" s="30"/>
      <c r="P6" s="30"/>
      <c r="Q6" s="30"/>
      <c r="R6" s="30"/>
      <c r="S6" s="33"/>
      <c r="T6" s="24"/>
      <c r="U6" s="24"/>
    </row>
    <row r="7" spans="1:21" ht="45">
      <c r="A7" s="16">
        <v>1</v>
      </c>
      <c r="B7" s="34" t="s">
        <v>28</v>
      </c>
      <c r="C7" s="5" t="s">
        <v>32</v>
      </c>
      <c r="D7" s="16">
        <v>1</v>
      </c>
      <c r="E7" s="17">
        <v>44400</v>
      </c>
      <c r="F7" s="17">
        <v>51000</v>
      </c>
      <c r="G7" s="17">
        <v>63000</v>
      </c>
      <c r="H7" s="17"/>
      <c r="I7" s="17"/>
      <c r="J7" s="17"/>
      <c r="K7" s="17"/>
      <c r="L7" s="17"/>
      <c r="M7" s="17"/>
      <c r="N7" s="17">
        <f t="shared" ref="N7:N8" si="0">(E7+F7+G7)/3</f>
        <v>52800</v>
      </c>
      <c r="O7" s="16">
        <v>3</v>
      </c>
      <c r="P7" s="6">
        <f t="shared" ref="P7:P8" si="1">STDEV(E7,F7,G7,J7,M7)</f>
        <v>9429.7401873010258</v>
      </c>
      <c r="Q7" s="6">
        <f t="shared" ref="Q7:Q8" si="2">P7/N7*100</f>
        <v>17.859356415342852</v>
      </c>
      <c r="R7" s="16" t="str">
        <f t="shared" ref="R7:R8" si="3">IF(Q7&lt;33,"ОДНОРОДНЫЕ","НЕОДНОРОДНЫЕ")</f>
        <v>ОДНОРОДНЫЕ</v>
      </c>
      <c r="S7" s="17">
        <f t="shared" ref="S7:S8" si="4">D7*N7</f>
        <v>52800</v>
      </c>
      <c r="T7" s="9">
        <f t="shared" ref="T7:T8" si="5">E7</f>
        <v>44400</v>
      </c>
      <c r="U7" s="9">
        <f t="shared" ref="U7:U8" si="6">D7*E7</f>
        <v>44400</v>
      </c>
    </row>
    <row r="8" spans="1:21" ht="60">
      <c r="A8" s="16">
        <v>2</v>
      </c>
      <c r="B8" s="18" t="s">
        <v>29</v>
      </c>
      <c r="C8" s="5" t="s">
        <v>32</v>
      </c>
      <c r="D8" s="16">
        <v>1</v>
      </c>
      <c r="E8" s="17">
        <v>49500</v>
      </c>
      <c r="F8" s="17">
        <v>49500</v>
      </c>
      <c r="G8" s="17">
        <v>49500</v>
      </c>
      <c r="H8" s="17"/>
      <c r="I8" s="17"/>
      <c r="J8" s="17"/>
      <c r="K8" s="17"/>
      <c r="L8" s="17"/>
      <c r="M8" s="17"/>
      <c r="N8" s="17">
        <f t="shared" si="0"/>
        <v>49500</v>
      </c>
      <c r="O8" s="16">
        <v>3</v>
      </c>
      <c r="P8" s="6">
        <f t="shared" si="1"/>
        <v>0</v>
      </c>
      <c r="Q8" s="6">
        <f t="shared" si="2"/>
        <v>0</v>
      </c>
      <c r="R8" s="16" t="str">
        <f t="shared" si="3"/>
        <v>ОДНОРОДНЫЕ</v>
      </c>
      <c r="S8" s="17">
        <f t="shared" si="4"/>
        <v>49500</v>
      </c>
      <c r="T8" s="9">
        <f t="shared" si="5"/>
        <v>49500</v>
      </c>
      <c r="U8" s="9">
        <f t="shared" si="6"/>
        <v>49500</v>
      </c>
    </row>
    <row r="9" spans="1:21" ht="60">
      <c r="A9" s="3">
        <v>3</v>
      </c>
      <c r="B9" s="18" t="s">
        <v>30</v>
      </c>
      <c r="C9" s="5" t="s">
        <v>32</v>
      </c>
      <c r="D9" s="16">
        <v>4</v>
      </c>
      <c r="E9" s="7">
        <v>8250</v>
      </c>
      <c r="F9" s="7">
        <v>8250</v>
      </c>
      <c r="G9" s="15">
        <v>8250</v>
      </c>
      <c r="H9" s="4"/>
      <c r="I9" s="4"/>
      <c r="J9" s="4"/>
      <c r="K9" s="4"/>
      <c r="L9" s="4"/>
      <c r="M9" s="4"/>
      <c r="N9" s="4">
        <f>(E9+F9+G9)/3</f>
        <v>8250</v>
      </c>
      <c r="O9" s="8">
        <f>COUNT(E9,F9,G9,J9,M9)</f>
        <v>3</v>
      </c>
      <c r="P9" s="6">
        <f>STDEV(E9,F9,G9,J9,M9)</f>
        <v>0</v>
      </c>
      <c r="Q9" s="6">
        <f>P9/N9*100</f>
        <v>0</v>
      </c>
      <c r="R9" s="8" t="str">
        <f>IF(Q9&lt;33,"ОДНОРОДНЫЕ","НЕОДНОРОДНЫЕ")</f>
        <v>ОДНОРОДНЫЕ</v>
      </c>
      <c r="S9" s="4">
        <f>D9*N9</f>
        <v>33000</v>
      </c>
      <c r="T9" s="9">
        <f>E9</f>
        <v>8250</v>
      </c>
      <c r="U9" s="9">
        <f>D9*E9</f>
        <v>33000</v>
      </c>
    </row>
    <row r="10" spans="1:21" ht="60">
      <c r="A10" s="19">
        <v>4</v>
      </c>
      <c r="B10" s="18" t="s">
        <v>31</v>
      </c>
      <c r="C10" s="5" t="s">
        <v>32</v>
      </c>
      <c r="D10" s="19">
        <v>4</v>
      </c>
      <c r="E10" s="7">
        <v>1100</v>
      </c>
      <c r="F10" s="7">
        <v>1625</v>
      </c>
      <c r="G10" s="15">
        <v>1500</v>
      </c>
      <c r="H10" s="20"/>
      <c r="I10" s="20"/>
      <c r="J10" s="20"/>
      <c r="K10" s="20"/>
      <c r="L10" s="20"/>
      <c r="M10" s="20"/>
      <c r="N10" s="20">
        <f>(E10+F10+G10)/3</f>
        <v>1408.3333333333333</v>
      </c>
      <c r="O10" s="19">
        <v>3</v>
      </c>
      <c r="P10" s="6">
        <f>STDEV(E10,F10,G10,J10,M10)</f>
        <v>274.24137786507254</v>
      </c>
      <c r="Q10" s="6">
        <f>P10/N10*100</f>
        <v>19.472760558466689</v>
      </c>
      <c r="R10" s="19" t="str">
        <f>IF(Q10&lt;33,"ОДНОРОДНЫЕ","НЕОДНОРОДНЫЕ")</f>
        <v>ОДНОРОДНЫЕ</v>
      </c>
      <c r="S10" s="20">
        <f>D10*N10</f>
        <v>5633.333333333333</v>
      </c>
      <c r="T10" s="9">
        <f>E10</f>
        <v>1100</v>
      </c>
      <c r="U10" s="9">
        <f>D10*E10</f>
        <v>4400</v>
      </c>
    </row>
    <row r="11" spans="1:21" ht="36.75" customHeight="1">
      <c r="A11" s="25" t="s">
        <v>23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9">
        <f>SUM(U7:U10)</f>
        <v>131300</v>
      </c>
    </row>
    <row r="12" spans="1:21" ht="33" customHeight="1">
      <c r="A12" s="26" t="s">
        <v>24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10"/>
    </row>
    <row r="13" spans="1:21" ht="21.75" customHeight="1">
      <c r="A13" s="27" t="s">
        <v>33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21" ht="103.5" customHeight="1">
      <c r="A14" s="11"/>
      <c r="B14" s="11"/>
      <c r="C14" s="21"/>
      <c r="D14" s="21"/>
      <c r="E14" s="21"/>
      <c r="F14" s="2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</row>
    <row r="15" spans="1:21" ht="27" customHeight="1">
      <c r="A15" s="22" t="s">
        <v>25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21" ht="15.75" customHeight="1">
      <c r="A16" s="23" t="s">
        <v>26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1:19" ht="37.5" customHeight="1">
      <c r="A17" s="12"/>
      <c r="B17" s="12"/>
      <c r="C17" s="12"/>
      <c r="D17" s="12"/>
      <c r="E17" s="12"/>
      <c r="F17" s="12"/>
      <c r="G17" s="12"/>
      <c r="H17" s="13"/>
      <c r="I17" s="13"/>
      <c r="J17" s="12"/>
      <c r="K17" s="12"/>
      <c r="L17" s="12"/>
      <c r="M17" s="12"/>
      <c r="N17" s="12"/>
      <c r="O17" s="12"/>
      <c r="P17" s="12"/>
      <c r="Q17" s="12"/>
      <c r="R17" s="14"/>
      <c r="S17" s="12"/>
    </row>
    <row r="18" spans="1:19" ht="35.25" customHeight="1"/>
    <row r="19" spans="1:19" ht="27" customHeight="1"/>
    <row r="20" spans="1:19" ht="12.75" customHeight="1"/>
    <row r="21" spans="1:19" ht="35.25" customHeight="1"/>
    <row r="22" spans="1:19" ht="35.25" customHeight="1"/>
    <row r="23" spans="1:19" ht="35.25" customHeight="1"/>
    <row r="24" spans="1:19" ht="18" customHeight="1"/>
    <row r="25" spans="1:19" ht="35.25" customHeight="1"/>
    <row r="27" spans="1:19" ht="37.5" customHeight="1"/>
    <row r="28" spans="1:19" s="2" customFormat="1" ht="67.5" customHeight="1">
      <c r="A28" s="1"/>
      <c r="B28" s="1"/>
      <c r="C28" s="1"/>
      <c r="D28" s="1"/>
      <c r="E28" s="1"/>
      <c r="F28" s="1"/>
      <c r="G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33.75" customHeight="1"/>
    <row r="30" spans="1:19" ht="26.25" customHeight="1"/>
    <row r="31" spans="1:19" ht="27.75" customHeight="1"/>
  </sheetData>
  <mergeCells count="24">
    <mergeCell ref="A1:S1"/>
    <mergeCell ref="A2:U2"/>
    <mergeCell ref="A3:S3"/>
    <mergeCell ref="A4:S4"/>
    <mergeCell ref="A5:A6"/>
    <mergeCell ref="B5:B6"/>
    <mergeCell ref="C5:C6"/>
    <mergeCell ref="D5:D6"/>
    <mergeCell ref="H5:J5"/>
    <mergeCell ref="K5:M5"/>
    <mergeCell ref="N5:N6"/>
    <mergeCell ref="O5:O6"/>
    <mergeCell ref="P5:P6"/>
    <mergeCell ref="Q5:Q6"/>
    <mergeCell ref="R5:R6"/>
    <mergeCell ref="S5:S6"/>
    <mergeCell ref="C14:F14"/>
    <mergeCell ref="A15:S15"/>
    <mergeCell ref="A16:S16"/>
    <mergeCell ref="T5:T6"/>
    <mergeCell ref="U5:U6"/>
    <mergeCell ref="A11:T11"/>
    <mergeCell ref="A12:S12"/>
    <mergeCell ref="A13:S13"/>
  </mergeCells>
  <conditionalFormatting sqref="R7:R10">
    <cfRule type="expression" dxfId="11" priority="2">
      <formula>NOT(ISERROR(SEARCH("НЕ",R7)))</formula>
    </cfRule>
    <cfRule type="expression" dxfId="10" priority="3">
      <formula>NOT(ISERROR(SEARCH("ОДНОРОДНЫЕ",R7)))</formula>
    </cfRule>
    <cfRule type="expression" dxfId="9" priority="4">
      <formula>NOT(ISERROR(SEARCH("НЕОДНОРОДНЫЕ",R7)))</formula>
    </cfRule>
  </conditionalFormatting>
  <conditionalFormatting sqref="R7:R10">
    <cfRule type="expression" dxfId="8" priority="5">
      <formula>NOT(ISERROR(SEARCH("НЕОДНОРОДНЫЕ",R7)))</formula>
    </cfRule>
    <cfRule type="expression" dxfId="7" priority="6">
      <formula>NOT(ISERROR(SEARCH("ОДНОРОДНЫЕ",R7)))</formula>
    </cfRule>
    <cfRule type="expression" dxfId="6" priority="7">
      <formula>NOT(ISERROR(SEARCH("НЕОДНОРОДНЫЕ",R7)))</formula>
    </cfRule>
  </conditionalFormatting>
  <pageMargins left="0.7" right="0.7" top="0.75" bottom="0.75" header="0.51180555555555496" footer="0.51180555555555496"/>
  <pageSetup paperSize="9" scale="56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" sqref="J3"/>
    </sheetView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ср.ариф.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Гурова</cp:lastModifiedBy>
  <cp:revision>13</cp:revision>
  <cp:lastPrinted>2026-04-16T08:01:49Z</cp:lastPrinted>
  <dcterms:created xsi:type="dcterms:W3CDTF">2015-03-09T15:47:32Z</dcterms:created>
  <dcterms:modified xsi:type="dcterms:W3CDTF">2026-05-27T12:37:06Z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