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2.140\омто\НАЧАЛЬНИК ОТДЕЛЕНИЯ МТО\автослужба\Закупки\2026\Запчасти\50000\"/>
    </mc:Choice>
  </mc:AlternateContent>
  <bookViews>
    <workbookView xWindow="0" yWindow="0" windowWidth="16035" windowHeight="12270"/>
  </bookViews>
  <sheets>
    <sheet name="Расчет цены" sheetId="2" r:id="rId1"/>
  </sheets>
  <calcPr calcId="162913" iterateDelta="1E-4"/>
</workbook>
</file>

<file path=xl/calcChain.xml><?xml version="1.0" encoding="utf-8"?>
<calcChain xmlns="http://schemas.openxmlformats.org/spreadsheetml/2006/main">
  <c r="G31" i="2" l="1"/>
  <c r="F31" i="2"/>
  <c r="E31" i="2"/>
  <c r="L5" i="2"/>
  <c r="M5" i="2" s="1"/>
  <c r="N5" i="2" s="1"/>
  <c r="O5" i="2" s="1"/>
  <c r="L6" i="2"/>
  <c r="M6" i="2" s="1"/>
  <c r="N6" i="2" s="1"/>
  <c r="O6" i="2" s="1"/>
  <c r="L7" i="2"/>
  <c r="M7" i="2" s="1"/>
  <c r="N7" i="2" s="1"/>
  <c r="O7" i="2" s="1"/>
  <c r="L8" i="2"/>
  <c r="M8" i="2" s="1"/>
  <c r="N8" i="2" s="1"/>
  <c r="O8" i="2" s="1"/>
  <c r="L9" i="2"/>
  <c r="M9" i="2" s="1"/>
  <c r="N9" i="2" s="1"/>
  <c r="O9" i="2" s="1"/>
  <c r="L10" i="2"/>
  <c r="M10" i="2" s="1"/>
  <c r="N10" i="2" s="1"/>
  <c r="O10" i="2" s="1"/>
  <c r="L11" i="2"/>
  <c r="M11" i="2" s="1"/>
  <c r="N11" i="2" s="1"/>
  <c r="O11" i="2" s="1"/>
  <c r="L12" i="2"/>
  <c r="M12" i="2" s="1"/>
  <c r="N12" i="2" s="1"/>
  <c r="O12" i="2" s="1"/>
  <c r="L13" i="2"/>
  <c r="M13" i="2" s="1"/>
  <c r="N13" i="2" s="1"/>
  <c r="O13" i="2" s="1"/>
  <c r="L14" i="2"/>
  <c r="M14" i="2" s="1"/>
  <c r="N14" i="2" s="1"/>
  <c r="O14" i="2" s="1"/>
  <c r="L15" i="2"/>
  <c r="M15" i="2" s="1"/>
  <c r="N15" i="2" s="1"/>
  <c r="O15" i="2" s="1"/>
  <c r="L16" i="2"/>
  <c r="M16" i="2" s="1"/>
  <c r="N16" i="2" s="1"/>
  <c r="O16" i="2" s="1"/>
  <c r="L17" i="2"/>
  <c r="M17" i="2" s="1"/>
  <c r="N17" i="2" s="1"/>
  <c r="O17" i="2" s="1"/>
  <c r="L18" i="2"/>
  <c r="M18" i="2" s="1"/>
  <c r="N18" i="2" s="1"/>
  <c r="O18" i="2" s="1"/>
  <c r="L19" i="2"/>
  <c r="M19" i="2" s="1"/>
  <c r="N19" i="2" s="1"/>
  <c r="O19" i="2" s="1"/>
  <c r="L20" i="2"/>
  <c r="M20" i="2" s="1"/>
  <c r="N20" i="2" s="1"/>
  <c r="O20" i="2" s="1"/>
  <c r="L21" i="2"/>
  <c r="M21" i="2" s="1"/>
  <c r="N21" i="2" s="1"/>
  <c r="O21" i="2" s="1"/>
  <c r="L22" i="2"/>
  <c r="M22" i="2" s="1"/>
  <c r="N22" i="2" s="1"/>
  <c r="O22" i="2" s="1"/>
  <c r="L23" i="2"/>
  <c r="M23" i="2" s="1"/>
  <c r="N23" i="2" s="1"/>
  <c r="O23" i="2" s="1"/>
  <c r="L24" i="2"/>
  <c r="M24" i="2" s="1"/>
  <c r="N24" i="2" s="1"/>
  <c r="O24" i="2" s="1"/>
  <c r="L25" i="2"/>
  <c r="M25" i="2" s="1"/>
  <c r="N25" i="2" s="1"/>
  <c r="O25" i="2" s="1"/>
  <c r="L26" i="2"/>
  <c r="M26" i="2" s="1"/>
  <c r="N26" i="2" s="1"/>
  <c r="O26" i="2" s="1"/>
  <c r="L27" i="2"/>
  <c r="M27" i="2" s="1"/>
  <c r="N27" i="2" s="1"/>
  <c r="O27" i="2" s="1"/>
  <c r="L28" i="2"/>
  <c r="M28" i="2" s="1"/>
  <c r="N28" i="2" s="1"/>
  <c r="O28" i="2" s="1"/>
  <c r="L29" i="2"/>
  <c r="M29" i="2" s="1"/>
  <c r="N29" i="2" s="1"/>
  <c r="O29" i="2" s="1"/>
  <c r="L30" i="2"/>
  <c r="M30" i="2" s="1"/>
  <c r="N30" i="2" s="1"/>
  <c r="O30" i="2" s="1"/>
  <c r="I6" i="2"/>
  <c r="J6" i="2" s="1"/>
  <c r="K6" i="2" s="1"/>
  <c r="I7" i="2"/>
  <c r="J7" i="2" s="1"/>
  <c r="K7" i="2" s="1"/>
  <c r="I8" i="2"/>
  <c r="J8" i="2" s="1"/>
  <c r="K8" i="2" s="1"/>
  <c r="I9" i="2"/>
  <c r="J9" i="2" s="1"/>
  <c r="K9" i="2" s="1"/>
  <c r="I10" i="2"/>
  <c r="J10" i="2" s="1"/>
  <c r="K10" i="2" s="1"/>
  <c r="I11" i="2"/>
  <c r="J11" i="2" s="1"/>
  <c r="K11" i="2" s="1"/>
  <c r="I12" i="2"/>
  <c r="J12" i="2" s="1"/>
  <c r="K12" i="2" s="1"/>
  <c r="I13" i="2"/>
  <c r="J13" i="2" s="1"/>
  <c r="K13" i="2" s="1"/>
  <c r="I14" i="2"/>
  <c r="J14" i="2" s="1"/>
  <c r="K14" i="2" s="1"/>
  <c r="I15" i="2"/>
  <c r="J15" i="2" s="1"/>
  <c r="K15" i="2" s="1"/>
  <c r="I16" i="2"/>
  <c r="J16" i="2" s="1"/>
  <c r="K16" i="2" s="1"/>
  <c r="I17" i="2"/>
  <c r="J17" i="2" s="1"/>
  <c r="K17" i="2" s="1"/>
  <c r="I18" i="2"/>
  <c r="J18" i="2" s="1"/>
  <c r="K18" i="2" s="1"/>
  <c r="I19" i="2"/>
  <c r="J19" i="2" s="1"/>
  <c r="K19" i="2" s="1"/>
  <c r="I20" i="2"/>
  <c r="J20" i="2" s="1"/>
  <c r="K20" i="2" s="1"/>
  <c r="I21" i="2"/>
  <c r="J21" i="2" s="1"/>
  <c r="K21" i="2" s="1"/>
  <c r="I22" i="2"/>
  <c r="J22" i="2" s="1"/>
  <c r="K22" i="2" s="1"/>
  <c r="I23" i="2"/>
  <c r="J23" i="2" s="1"/>
  <c r="K23" i="2" s="1"/>
  <c r="I24" i="2"/>
  <c r="J24" i="2" s="1"/>
  <c r="K24" i="2" s="1"/>
  <c r="I25" i="2"/>
  <c r="J25" i="2" s="1"/>
  <c r="K25" i="2" s="1"/>
  <c r="I26" i="2"/>
  <c r="J26" i="2" s="1"/>
  <c r="K26" i="2" s="1"/>
  <c r="I27" i="2"/>
  <c r="J27" i="2" s="1"/>
  <c r="K27" i="2" s="1"/>
  <c r="I28" i="2"/>
  <c r="J28" i="2" s="1"/>
  <c r="K28" i="2" s="1"/>
  <c r="I29" i="2"/>
  <c r="J29" i="2" s="1"/>
  <c r="K29" i="2" s="1"/>
  <c r="I30" i="2"/>
  <c r="J30" i="2" s="1"/>
  <c r="K30" i="2" s="1"/>
  <c r="I5" i="2" l="1"/>
  <c r="J5" i="2" s="1"/>
  <c r="K5" i="2" s="1"/>
  <c r="L4" i="2" l="1"/>
  <c r="I4" i="2" l="1"/>
  <c r="J4" i="2" s="1"/>
  <c r="K4" i="2" s="1"/>
  <c r="M4" i="2"/>
  <c r="N4" i="2" s="1"/>
  <c r="O4" i="2" l="1"/>
  <c r="N32" i="2" s="1"/>
</calcChain>
</file>

<file path=xl/sharedStrings.xml><?xml version="1.0" encoding="utf-8"?>
<sst xmlns="http://schemas.openxmlformats.org/spreadsheetml/2006/main" count="83" uniqueCount="58">
  <si>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</si>
  <si>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</si>
  <si>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</si>
  <si>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</si>
  <si>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</si>
  <si>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</si>
  <si>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</si>
  <si>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</si>
  <si>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</si>
  <si>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</si>
  <si>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</si>
  <si>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</si>
  <si>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</si>
  <si>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</si>
  <si>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</si>
  <si>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</si>
  <si>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шт.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</si>
  <si>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</si>
  <si>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</si>
  <si>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Н(М)ЦК, ЦКЕП контракта составила, руб.***:</t>
  </si>
  <si>
    <t>Итого:</t>
  </si>
  <si>
    <t>УФСИН России по Республике Коми</t>
  </si>
  <si>
    <t>Начальник отделения МТО ФКУ ЦИТОВ</t>
  </si>
  <si>
    <t>старший лейтенант внутренней службы</t>
  </si>
  <si>
    <t>С.Д. Окулов</t>
  </si>
  <si>
    <t>Поставщик №1 вх - № 139 от 26.05.2026</t>
  </si>
  <si>
    <t>Поставщик №1 вх - № 140 от 26.05.2026</t>
  </si>
  <si>
    <t>Поставщик №1 вх - № 141 от 26.05.2026</t>
  </si>
  <si>
    <t>Фильтр масляный ВАЗ-213100</t>
  </si>
  <si>
    <t>Фильтр воздушный ВАЗ-213100</t>
  </si>
  <si>
    <t>Фильтр топливный ВАЗ-213100</t>
  </si>
  <si>
    <t>Свечи зажигания ВАЗ-213100</t>
  </si>
  <si>
    <t>Предохранители цилиндрические (10шт. в комплекте)</t>
  </si>
  <si>
    <t>Предохранители флажковые (10шт. в комплекте)</t>
  </si>
  <si>
    <t>Ремни безопасности передние (комплект 2 шт)</t>
  </si>
  <si>
    <t>Колодки тормозные передние Ford Transit</t>
  </si>
  <si>
    <t>Колодки тормозные задние Ford Transit</t>
  </si>
  <si>
    <t>Фильтр маслянный  Ford Transit</t>
  </si>
  <si>
    <t>Фильтр воздушный Ford Transit</t>
  </si>
  <si>
    <t>Фильтр салонный угольный Ford Transit</t>
  </si>
  <si>
    <t>Фильтр топливный Ford Transit</t>
  </si>
  <si>
    <t>Фильтр воздушный ГАЗ-A21R23</t>
  </si>
  <si>
    <t>Фильтр салонный ГАЗ-A21R23</t>
  </si>
  <si>
    <t>Смазка проникающая с дисульфидом молибдена</t>
  </si>
  <si>
    <t>Смазка тормозных суппортов</t>
  </si>
  <si>
    <t>Разрезной ключ 8х10</t>
  </si>
  <si>
    <t>Шпатлевка наполнительная усиленная алюминием 0,25кг.</t>
  </si>
  <si>
    <t>Шпатлевка универсальная 0,5 кг.</t>
  </si>
  <si>
    <t>Краска для дисков автомобильных, аэрозоль, стальной</t>
  </si>
  <si>
    <t>Грунт акриловый универсальный, аэрозоль, белый</t>
  </si>
  <si>
    <t>Чашечная корщетка, стальная латунированная диаметр 125 мм.</t>
  </si>
  <si>
    <t>Чашечная корщетка, стальная латунированная диаметр 75 мм.</t>
  </si>
  <si>
    <t>Корщетка дисковая латунированнная 125 мм.</t>
  </si>
  <si>
    <t>Диск шлифовальный коралловый для УШМ 125 мм.</t>
  </si>
  <si>
    <t>Преобразователь ржавчины ЦИНКАРЬ с распылителем, 500 мл.</t>
  </si>
  <si>
    <t>к-т.</t>
  </si>
  <si>
    <t>"          " мая 2026 г.</t>
  </si>
  <si>
    <r>
      <t xml:space="preserve">В соответствии со ст. 34 Бюджетного кодекса РФ, участники бюджетного процесса исходят из необходимости достижения заданных результатов с использованием наименьшего объема  средств (экономности) и (или) достижения наилучшего результата с использованием определенного бюджетом объема средств (результативности). В силу обозначенного, за расчет НМЦК принято решение взять минимальное коммерческое предложение поставщика №1 с суммой </t>
    </r>
    <r>
      <rPr>
        <b/>
        <u/>
        <sz val="13"/>
        <color theme="1"/>
        <rFont val="Times New Roman"/>
        <family val="1"/>
        <charset val="204"/>
      </rPr>
      <t>50215,00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</si>
</sst>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0.000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0" fontId="2" fillId="0" borderId="3" xfId="0" applyFont="1" applyBorder="1"/>
    <xf numFmtId="2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top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2" fontId="4" fillId="0" borderId="1" xfId="1" applyNumberFormat="1" applyFont="1" applyFill="1" applyBorder="1" applyAlignment="1">
      <alignment horizontal="center" vertical="center" wrapText="1"/>
    </xf>
    <xf numFmtId="2" fontId="4" fillId="0" borderId="6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0" fillId="2" borderId="5" xfId="0" applyNumberFormat="1" applyFill="1" applyBorder="1" applyAlignment="1">
      <alignment vertical="top" wrapText="1"/>
    </xf>
    <xf numFmtId="0" fontId="4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1" fillId="0" borderId="11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0" fontId="13" fillId="0" borderId="0" xfId="0" applyFont="1" applyAlignment="1">
      <alignment horizontal="righ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64407</xdr:colOff>
      <xdr:row>2</xdr:row>
      <xdr:rowOff>1281339</xdr:rowOff>
    </xdr:from>
    <xdr:to>
      <xdr:col>10</xdr:col>
      <xdr:colOff>997857</xdr:colOff>
      <xdr:row>2</xdr:row>
      <xdr:rowOff>1633764</xdr:rowOff>
    </xdr:to>
    <xdr:pic>
      <xdr:nvPicPr>
        <xdr:cNvPr id="25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26461" y="3140982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923925</xdr:rowOff>
    </xdr:from>
    <xdr:to>
      <xdr:col>9</xdr:col>
      <xdr:colOff>1019175</xdr:colOff>
      <xdr:row>2</xdr:row>
      <xdr:rowOff>1362075</xdr:rowOff>
    </xdr:to>
    <xdr:pic>
      <xdr:nvPicPr>
        <xdr:cNvPr id="25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15625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22411</xdr:colOff>
      <xdr:row>2</xdr:row>
      <xdr:rowOff>2051369</xdr:rowOff>
    </xdr:from>
    <xdr:to>
      <xdr:col>11</xdr:col>
      <xdr:colOff>2218764</xdr:colOff>
      <xdr:row>2</xdr:row>
      <xdr:rowOff>2599764</xdr:rowOff>
    </xdr:to>
    <xdr:pic>
      <xdr:nvPicPr>
        <xdr:cNvPr id="25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60087" y="3978781"/>
          <a:ext cx="2196353" cy="548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596153</xdr:colOff>
      <xdr:row>2</xdr:row>
      <xdr:rowOff>1664073</xdr:rowOff>
    </xdr:from>
    <xdr:to>
      <xdr:col>11</xdr:col>
      <xdr:colOff>748553</xdr:colOff>
      <xdr:row>2</xdr:row>
      <xdr:rowOff>1892673</xdr:rowOff>
    </xdr:to>
    <xdr:pic>
      <xdr:nvPicPr>
        <xdr:cNvPr id="25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933829" y="359148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8"/>
  <sheetViews>
    <sheetView tabSelected="1" topLeftCell="A27" zoomScale="85" zoomScaleNormal="85" workbookViewId="0">
      <selection activeCell="I42" sqref="I42"/>
    </sheetView>
  </sheetViews>
  <sheetFormatPr defaultRowHeight="12.75" x14ac:dyDescent="0.2"/>
  <cols>
    <col min="1" max="1" width="6.28515625" style="2" customWidth="1"/>
    <col min="2" max="2" width="63.28515625" style="2" customWidth="1"/>
    <col min="3" max="3" width="8.5703125" style="2" customWidth="1"/>
    <col min="4" max="4" width="7.7109375" style="2" customWidth="1"/>
    <col min="5" max="5" width="18.28515625" style="2" customWidth="1"/>
    <col min="6" max="6" width="18.140625" style="2" customWidth="1"/>
    <col min="7" max="7" width="17.7109375" style="2" customWidth="1"/>
    <col min="8" max="8" width="9.140625" style="2" hidden="1" customWidth="1"/>
    <col min="9" max="9" width="15.5703125" style="2" customWidth="1"/>
    <col min="10" max="10" width="15.42578125" style="2" customWidth="1"/>
    <col min="11" max="11" width="16.28515625" style="2" customWidth="1"/>
    <col min="12" max="12" width="35.28515625" style="2" customWidth="1"/>
    <col min="13" max="13" width="13.140625" style="2" customWidth="1"/>
    <col min="14" max="15" width="12.140625" style="2" customWidth="1"/>
    <col min="16" max="16384" width="9.140625" style="2"/>
  </cols>
  <sheetData>
    <row r="1" spans="1:30" ht="39" customHeight="1" x14ac:dyDescent="0.2">
      <c r="A1" s="46" t="s">
        <v>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59.25" customHeight="1" x14ac:dyDescent="0.25">
      <c r="A2" s="47" t="s">
        <v>0</v>
      </c>
      <c r="B2" s="47" t="s">
        <v>2</v>
      </c>
      <c r="C2" s="47" t="s">
        <v>1</v>
      </c>
      <c r="D2" s="47" t="s">
        <v>3</v>
      </c>
      <c r="E2" s="52" t="s">
        <v>4</v>
      </c>
      <c r="F2" s="52"/>
      <c r="G2" s="52"/>
      <c r="H2" s="4"/>
      <c r="I2" s="49" t="s">
        <v>14</v>
      </c>
      <c r="J2" s="49"/>
      <c r="K2" s="49"/>
      <c r="L2" s="50" t="s">
        <v>9</v>
      </c>
      <c r="M2" s="51"/>
      <c r="N2" s="51"/>
      <c r="O2" s="51"/>
    </row>
    <row r="3" spans="1:30" ht="225" customHeight="1" x14ac:dyDescent="0.2">
      <c r="A3" s="47"/>
      <c r="B3" s="47"/>
      <c r="C3" s="48"/>
      <c r="D3" s="48"/>
      <c r="E3" s="44" t="s">
        <v>25</v>
      </c>
      <c r="F3" s="44" t="s">
        <v>26</v>
      </c>
      <c r="G3" s="44" t="s">
        <v>27</v>
      </c>
      <c r="H3" s="5" t="s">
        <v>7</v>
      </c>
      <c r="I3" s="5" t="s">
        <v>6</v>
      </c>
      <c r="J3" s="5" t="s">
        <v>5</v>
      </c>
      <c r="K3" s="6" t="s">
        <v>17</v>
      </c>
      <c r="L3" s="7" t="s">
        <v>18</v>
      </c>
      <c r="M3" s="8" t="s">
        <v>11</v>
      </c>
      <c r="N3" s="8" t="s">
        <v>12</v>
      </c>
      <c r="O3" s="8" t="s">
        <v>13</v>
      </c>
    </row>
    <row r="4" spans="1:30" s="1" customFormat="1" ht="15.75" x14ac:dyDescent="0.25">
      <c r="A4" s="14">
        <v>1</v>
      </c>
      <c r="B4" s="41" t="s">
        <v>28</v>
      </c>
      <c r="C4" s="42" t="s">
        <v>16</v>
      </c>
      <c r="D4" s="43">
        <v>5</v>
      </c>
      <c r="E4" s="39">
        <v>600</v>
      </c>
      <c r="F4" s="36">
        <v>660</v>
      </c>
      <c r="G4" s="36">
        <v>720</v>
      </c>
      <c r="H4" s="9"/>
      <c r="I4" s="10">
        <f t="shared" ref="I4:I30" si="0">AVERAGE(E4:G4)</f>
        <v>660</v>
      </c>
      <c r="J4" s="34">
        <f t="shared" ref="J4:J30" si="1">SQRT(((SUM((POWER(G4-I4,2)),(POWER(F4-I4,2)),(POWER(E4-I4,2)))/(COLUMNS(E4:G4)-1))))</f>
        <v>60</v>
      </c>
      <c r="K4" s="11">
        <f t="shared" ref="K4:K30" si="2">J4/I4*100</f>
        <v>9.0909090909090917</v>
      </c>
      <c r="L4" s="12">
        <f t="shared" ref="L4:L30" si="3">((D4/3)*(SUM(E4:G4)))</f>
        <v>3300</v>
      </c>
      <c r="M4" s="13">
        <f t="shared" ref="M4:M30" si="4">L4/D4</f>
        <v>660</v>
      </c>
      <c r="N4" s="18">
        <f t="shared" ref="N4:N30" si="5">ROUNDDOWN(M4,2)</f>
        <v>660</v>
      </c>
      <c r="O4" s="12">
        <f t="shared" ref="O4:O30" si="6">N4*D4</f>
        <v>3300</v>
      </c>
    </row>
    <row r="5" spans="1:30" s="20" customFormat="1" ht="15.75" x14ac:dyDescent="0.25">
      <c r="A5" s="26">
        <v>2</v>
      </c>
      <c r="B5" s="41" t="s">
        <v>29</v>
      </c>
      <c r="C5" s="42" t="s">
        <v>16</v>
      </c>
      <c r="D5" s="43">
        <v>4</v>
      </c>
      <c r="E5" s="39">
        <v>600</v>
      </c>
      <c r="F5" s="36">
        <v>660</v>
      </c>
      <c r="G5" s="36">
        <v>720</v>
      </c>
      <c r="H5" s="21"/>
      <c r="I5" s="22">
        <f t="shared" si="0"/>
        <v>660</v>
      </c>
      <c r="J5" s="34">
        <f t="shared" si="1"/>
        <v>60</v>
      </c>
      <c r="K5" s="23">
        <f t="shared" si="2"/>
        <v>9.0909090909090917</v>
      </c>
      <c r="L5" s="24">
        <f t="shared" si="3"/>
        <v>2640</v>
      </c>
      <c r="M5" s="25">
        <f t="shared" si="4"/>
        <v>660</v>
      </c>
      <c r="N5" s="27">
        <f t="shared" si="5"/>
        <v>660</v>
      </c>
      <c r="O5" s="24">
        <f t="shared" si="6"/>
        <v>2640</v>
      </c>
    </row>
    <row r="6" spans="1:30" s="20" customFormat="1" ht="15.75" x14ac:dyDescent="0.25">
      <c r="A6" s="45">
        <v>3</v>
      </c>
      <c r="B6" s="41" t="s">
        <v>30</v>
      </c>
      <c r="C6" s="42" t="s">
        <v>16</v>
      </c>
      <c r="D6" s="43">
        <v>1</v>
      </c>
      <c r="E6" s="39">
        <v>500</v>
      </c>
      <c r="F6" s="36">
        <v>550</v>
      </c>
      <c r="G6" s="36">
        <v>600</v>
      </c>
      <c r="H6" s="21"/>
      <c r="I6" s="22">
        <f t="shared" si="0"/>
        <v>550</v>
      </c>
      <c r="J6" s="34">
        <f t="shared" si="1"/>
        <v>50</v>
      </c>
      <c r="K6" s="23">
        <f t="shared" si="2"/>
        <v>9.0909090909090917</v>
      </c>
      <c r="L6" s="24">
        <f t="shared" si="3"/>
        <v>550</v>
      </c>
      <c r="M6" s="25">
        <f t="shared" si="4"/>
        <v>550</v>
      </c>
      <c r="N6" s="27">
        <f t="shared" si="5"/>
        <v>550</v>
      </c>
      <c r="O6" s="24">
        <f t="shared" si="6"/>
        <v>550</v>
      </c>
    </row>
    <row r="7" spans="1:30" s="20" customFormat="1" ht="15.75" x14ac:dyDescent="0.25">
      <c r="A7" s="45">
        <v>4</v>
      </c>
      <c r="B7" s="41" t="s">
        <v>31</v>
      </c>
      <c r="C7" s="42" t="s">
        <v>55</v>
      </c>
      <c r="D7" s="43">
        <v>1</v>
      </c>
      <c r="E7" s="39">
        <v>1200</v>
      </c>
      <c r="F7" s="36">
        <v>1320</v>
      </c>
      <c r="G7" s="36">
        <v>1440</v>
      </c>
      <c r="H7" s="21"/>
      <c r="I7" s="22">
        <f t="shared" si="0"/>
        <v>1320</v>
      </c>
      <c r="J7" s="34">
        <f t="shared" si="1"/>
        <v>120</v>
      </c>
      <c r="K7" s="23">
        <f t="shared" si="2"/>
        <v>9.0909090909090917</v>
      </c>
      <c r="L7" s="24">
        <f t="shared" si="3"/>
        <v>1320</v>
      </c>
      <c r="M7" s="25">
        <f t="shared" si="4"/>
        <v>1320</v>
      </c>
      <c r="N7" s="27">
        <f t="shared" si="5"/>
        <v>1320</v>
      </c>
      <c r="O7" s="24">
        <f t="shared" si="6"/>
        <v>1320</v>
      </c>
    </row>
    <row r="8" spans="1:30" s="20" customFormat="1" ht="15.75" x14ac:dyDescent="0.25">
      <c r="A8" s="45">
        <v>5</v>
      </c>
      <c r="B8" s="41" t="s">
        <v>33</v>
      </c>
      <c r="C8" s="42" t="s">
        <v>55</v>
      </c>
      <c r="D8" s="43">
        <v>1</v>
      </c>
      <c r="E8" s="39">
        <v>300</v>
      </c>
      <c r="F8" s="36">
        <v>330</v>
      </c>
      <c r="G8" s="36">
        <v>360</v>
      </c>
      <c r="H8" s="21"/>
      <c r="I8" s="22">
        <f t="shared" si="0"/>
        <v>330</v>
      </c>
      <c r="J8" s="34">
        <f t="shared" si="1"/>
        <v>30</v>
      </c>
      <c r="K8" s="23">
        <f t="shared" si="2"/>
        <v>9.0909090909090917</v>
      </c>
      <c r="L8" s="24">
        <f t="shared" si="3"/>
        <v>330</v>
      </c>
      <c r="M8" s="25">
        <f t="shared" si="4"/>
        <v>330</v>
      </c>
      <c r="N8" s="27">
        <f t="shared" si="5"/>
        <v>330</v>
      </c>
      <c r="O8" s="24">
        <f t="shared" si="6"/>
        <v>330</v>
      </c>
    </row>
    <row r="9" spans="1:30" s="20" customFormat="1" ht="15.75" x14ac:dyDescent="0.25">
      <c r="A9" s="45">
        <v>6</v>
      </c>
      <c r="B9" s="41" t="s">
        <v>32</v>
      </c>
      <c r="C9" s="42" t="s">
        <v>55</v>
      </c>
      <c r="D9" s="43">
        <v>1</v>
      </c>
      <c r="E9" s="39">
        <v>300</v>
      </c>
      <c r="F9" s="36">
        <v>330</v>
      </c>
      <c r="G9" s="36">
        <v>360</v>
      </c>
      <c r="H9" s="21"/>
      <c r="I9" s="22">
        <f t="shared" si="0"/>
        <v>330</v>
      </c>
      <c r="J9" s="34">
        <f t="shared" si="1"/>
        <v>30</v>
      </c>
      <c r="K9" s="23">
        <f t="shared" si="2"/>
        <v>9.0909090909090917</v>
      </c>
      <c r="L9" s="24">
        <f t="shared" si="3"/>
        <v>330</v>
      </c>
      <c r="M9" s="25">
        <f t="shared" si="4"/>
        <v>330</v>
      </c>
      <c r="N9" s="27">
        <f t="shared" si="5"/>
        <v>330</v>
      </c>
      <c r="O9" s="24">
        <f t="shared" si="6"/>
        <v>330</v>
      </c>
    </row>
    <row r="10" spans="1:30" s="20" customFormat="1" ht="15.75" x14ac:dyDescent="0.25">
      <c r="A10" s="45">
        <v>7</v>
      </c>
      <c r="B10" s="41" t="s">
        <v>34</v>
      </c>
      <c r="C10" s="42" t="s">
        <v>16</v>
      </c>
      <c r="D10" s="43">
        <v>1</v>
      </c>
      <c r="E10" s="39">
        <v>6300</v>
      </c>
      <c r="F10" s="36">
        <v>6930</v>
      </c>
      <c r="G10" s="36">
        <v>7560</v>
      </c>
      <c r="H10" s="21"/>
      <c r="I10" s="22">
        <f t="shared" si="0"/>
        <v>6930</v>
      </c>
      <c r="J10" s="34">
        <f t="shared" si="1"/>
        <v>630</v>
      </c>
      <c r="K10" s="23">
        <f t="shared" si="2"/>
        <v>9.0909090909090917</v>
      </c>
      <c r="L10" s="24">
        <f t="shared" si="3"/>
        <v>6930</v>
      </c>
      <c r="M10" s="25">
        <f t="shared" si="4"/>
        <v>6930</v>
      </c>
      <c r="N10" s="27">
        <f t="shared" si="5"/>
        <v>6930</v>
      </c>
      <c r="O10" s="24">
        <f t="shared" si="6"/>
        <v>6930</v>
      </c>
    </row>
    <row r="11" spans="1:30" s="20" customFormat="1" ht="15.75" x14ac:dyDescent="0.25">
      <c r="A11" s="45">
        <v>8</v>
      </c>
      <c r="B11" s="41" t="s">
        <v>35</v>
      </c>
      <c r="C11" s="42" t="s">
        <v>55</v>
      </c>
      <c r="D11" s="43">
        <v>1</v>
      </c>
      <c r="E11" s="39">
        <v>2500</v>
      </c>
      <c r="F11" s="36">
        <v>2750</v>
      </c>
      <c r="G11" s="36">
        <v>3000</v>
      </c>
      <c r="H11" s="21"/>
      <c r="I11" s="22">
        <f t="shared" si="0"/>
        <v>2750</v>
      </c>
      <c r="J11" s="34">
        <f t="shared" si="1"/>
        <v>250</v>
      </c>
      <c r="K11" s="23">
        <f t="shared" si="2"/>
        <v>9.0909090909090917</v>
      </c>
      <c r="L11" s="24">
        <f t="shared" si="3"/>
        <v>2750</v>
      </c>
      <c r="M11" s="25">
        <f t="shared" si="4"/>
        <v>2750</v>
      </c>
      <c r="N11" s="27">
        <f t="shared" si="5"/>
        <v>2750</v>
      </c>
      <c r="O11" s="24">
        <f t="shared" si="6"/>
        <v>2750</v>
      </c>
    </row>
    <row r="12" spans="1:30" s="20" customFormat="1" ht="15.75" x14ac:dyDescent="0.25">
      <c r="A12" s="45">
        <v>9</v>
      </c>
      <c r="B12" s="41" t="s">
        <v>36</v>
      </c>
      <c r="C12" s="42" t="s">
        <v>55</v>
      </c>
      <c r="D12" s="43">
        <v>1</v>
      </c>
      <c r="E12" s="39">
        <v>2000</v>
      </c>
      <c r="F12" s="36">
        <v>2200</v>
      </c>
      <c r="G12" s="36">
        <v>2400</v>
      </c>
      <c r="H12" s="21"/>
      <c r="I12" s="22">
        <f t="shared" si="0"/>
        <v>2200</v>
      </c>
      <c r="J12" s="34">
        <f t="shared" si="1"/>
        <v>200</v>
      </c>
      <c r="K12" s="23">
        <f t="shared" si="2"/>
        <v>9.0909090909090917</v>
      </c>
      <c r="L12" s="24">
        <f t="shared" si="3"/>
        <v>2200</v>
      </c>
      <c r="M12" s="25">
        <f t="shared" si="4"/>
        <v>2200</v>
      </c>
      <c r="N12" s="27">
        <f t="shared" si="5"/>
        <v>2200</v>
      </c>
      <c r="O12" s="24">
        <f t="shared" si="6"/>
        <v>2200</v>
      </c>
    </row>
    <row r="13" spans="1:30" s="20" customFormat="1" ht="15.75" x14ac:dyDescent="0.25">
      <c r="A13" s="45">
        <v>10</v>
      </c>
      <c r="B13" s="41" t="s">
        <v>37</v>
      </c>
      <c r="C13" s="42" t="s">
        <v>16</v>
      </c>
      <c r="D13" s="43">
        <v>5</v>
      </c>
      <c r="E13" s="39">
        <v>1000</v>
      </c>
      <c r="F13" s="36">
        <v>1100</v>
      </c>
      <c r="G13" s="36">
        <v>1200</v>
      </c>
      <c r="H13" s="21"/>
      <c r="I13" s="22">
        <f t="shared" si="0"/>
        <v>1100</v>
      </c>
      <c r="J13" s="34">
        <f t="shared" si="1"/>
        <v>100</v>
      </c>
      <c r="K13" s="23">
        <f t="shared" si="2"/>
        <v>9.0909090909090917</v>
      </c>
      <c r="L13" s="24">
        <f t="shared" si="3"/>
        <v>5500</v>
      </c>
      <c r="M13" s="25">
        <f t="shared" si="4"/>
        <v>1100</v>
      </c>
      <c r="N13" s="27">
        <f t="shared" si="5"/>
        <v>1100</v>
      </c>
      <c r="O13" s="24">
        <f t="shared" si="6"/>
        <v>5500</v>
      </c>
    </row>
    <row r="14" spans="1:30" s="20" customFormat="1" ht="15.75" x14ac:dyDescent="0.25">
      <c r="A14" s="45">
        <v>11</v>
      </c>
      <c r="B14" s="41" t="s">
        <v>38</v>
      </c>
      <c r="C14" s="42" t="s">
        <v>16</v>
      </c>
      <c r="D14" s="43">
        <v>4</v>
      </c>
      <c r="E14" s="39">
        <v>1590</v>
      </c>
      <c r="F14" s="36">
        <v>1749</v>
      </c>
      <c r="G14" s="36">
        <v>1908</v>
      </c>
      <c r="H14" s="21"/>
      <c r="I14" s="22">
        <f t="shared" si="0"/>
        <v>1749</v>
      </c>
      <c r="J14" s="34">
        <f t="shared" si="1"/>
        <v>159</v>
      </c>
      <c r="K14" s="23">
        <f t="shared" si="2"/>
        <v>9.0909090909090917</v>
      </c>
      <c r="L14" s="24">
        <f t="shared" si="3"/>
        <v>6996</v>
      </c>
      <c r="M14" s="25">
        <f t="shared" si="4"/>
        <v>1749</v>
      </c>
      <c r="N14" s="27">
        <f t="shared" si="5"/>
        <v>1749</v>
      </c>
      <c r="O14" s="24">
        <f t="shared" si="6"/>
        <v>6996</v>
      </c>
    </row>
    <row r="15" spans="1:30" s="20" customFormat="1" ht="15.75" x14ac:dyDescent="0.25">
      <c r="A15" s="45">
        <v>12</v>
      </c>
      <c r="B15" s="41" t="s">
        <v>39</v>
      </c>
      <c r="C15" s="42" t="s">
        <v>16</v>
      </c>
      <c r="D15" s="43">
        <v>2</v>
      </c>
      <c r="E15" s="39">
        <v>700</v>
      </c>
      <c r="F15" s="36">
        <v>770</v>
      </c>
      <c r="G15" s="36">
        <v>840</v>
      </c>
      <c r="H15" s="21"/>
      <c r="I15" s="22">
        <f t="shared" si="0"/>
        <v>770</v>
      </c>
      <c r="J15" s="34">
        <f t="shared" si="1"/>
        <v>70</v>
      </c>
      <c r="K15" s="23">
        <f t="shared" si="2"/>
        <v>9.0909090909090917</v>
      </c>
      <c r="L15" s="24">
        <f t="shared" si="3"/>
        <v>1540</v>
      </c>
      <c r="M15" s="25">
        <f t="shared" si="4"/>
        <v>770</v>
      </c>
      <c r="N15" s="27">
        <f t="shared" si="5"/>
        <v>770</v>
      </c>
      <c r="O15" s="24">
        <f t="shared" si="6"/>
        <v>1540</v>
      </c>
    </row>
    <row r="16" spans="1:30" s="20" customFormat="1" ht="15.75" x14ac:dyDescent="0.25">
      <c r="A16" s="45">
        <v>13</v>
      </c>
      <c r="B16" s="41" t="s">
        <v>40</v>
      </c>
      <c r="C16" s="42" t="s">
        <v>16</v>
      </c>
      <c r="D16" s="43">
        <v>1</v>
      </c>
      <c r="E16" s="39">
        <v>1500</v>
      </c>
      <c r="F16" s="36">
        <v>1650</v>
      </c>
      <c r="G16" s="36">
        <v>1800</v>
      </c>
      <c r="H16" s="21"/>
      <c r="I16" s="22">
        <f t="shared" si="0"/>
        <v>1650</v>
      </c>
      <c r="J16" s="34">
        <f t="shared" si="1"/>
        <v>150</v>
      </c>
      <c r="K16" s="23">
        <f t="shared" si="2"/>
        <v>9.0909090909090917</v>
      </c>
      <c r="L16" s="24">
        <f t="shared" si="3"/>
        <v>1650</v>
      </c>
      <c r="M16" s="25">
        <f t="shared" si="4"/>
        <v>1650</v>
      </c>
      <c r="N16" s="27">
        <f t="shared" si="5"/>
        <v>1650</v>
      </c>
      <c r="O16" s="24">
        <f t="shared" si="6"/>
        <v>1650</v>
      </c>
    </row>
    <row r="17" spans="1:15" s="20" customFormat="1" ht="15.75" x14ac:dyDescent="0.25">
      <c r="A17" s="45">
        <v>14</v>
      </c>
      <c r="B17" s="41" t="s">
        <v>41</v>
      </c>
      <c r="C17" s="42" t="s">
        <v>16</v>
      </c>
      <c r="D17" s="43">
        <v>2</v>
      </c>
      <c r="E17" s="39">
        <v>1200</v>
      </c>
      <c r="F17" s="36">
        <v>1320</v>
      </c>
      <c r="G17" s="36">
        <v>1440</v>
      </c>
      <c r="H17" s="21"/>
      <c r="I17" s="22">
        <f t="shared" si="0"/>
        <v>1320</v>
      </c>
      <c r="J17" s="34">
        <f t="shared" si="1"/>
        <v>120</v>
      </c>
      <c r="K17" s="23">
        <f t="shared" si="2"/>
        <v>9.0909090909090917</v>
      </c>
      <c r="L17" s="24">
        <f t="shared" si="3"/>
        <v>2640</v>
      </c>
      <c r="M17" s="25">
        <f t="shared" si="4"/>
        <v>1320</v>
      </c>
      <c r="N17" s="27">
        <f t="shared" si="5"/>
        <v>1320</v>
      </c>
      <c r="O17" s="24">
        <f t="shared" si="6"/>
        <v>2640</v>
      </c>
    </row>
    <row r="18" spans="1:15" s="20" customFormat="1" ht="15.75" x14ac:dyDescent="0.25">
      <c r="A18" s="45">
        <v>15</v>
      </c>
      <c r="B18" s="41" t="s">
        <v>42</v>
      </c>
      <c r="C18" s="42" t="s">
        <v>16</v>
      </c>
      <c r="D18" s="43">
        <v>2</v>
      </c>
      <c r="E18" s="39">
        <v>660</v>
      </c>
      <c r="F18" s="36">
        <v>726</v>
      </c>
      <c r="G18" s="36">
        <v>792</v>
      </c>
      <c r="H18" s="21"/>
      <c r="I18" s="22">
        <f t="shared" si="0"/>
        <v>726</v>
      </c>
      <c r="J18" s="34">
        <f t="shared" si="1"/>
        <v>66</v>
      </c>
      <c r="K18" s="23">
        <f t="shared" si="2"/>
        <v>9.0909090909090917</v>
      </c>
      <c r="L18" s="24">
        <f t="shared" si="3"/>
        <v>1452</v>
      </c>
      <c r="M18" s="25">
        <f t="shared" si="4"/>
        <v>726</v>
      </c>
      <c r="N18" s="27">
        <f t="shared" si="5"/>
        <v>726</v>
      </c>
      <c r="O18" s="24">
        <f t="shared" si="6"/>
        <v>1452</v>
      </c>
    </row>
    <row r="19" spans="1:15" s="20" customFormat="1" ht="15.75" x14ac:dyDescent="0.25">
      <c r="A19" s="45">
        <v>16</v>
      </c>
      <c r="B19" s="41" t="s">
        <v>43</v>
      </c>
      <c r="C19" s="42" t="s">
        <v>16</v>
      </c>
      <c r="D19" s="43">
        <v>3</v>
      </c>
      <c r="E19" s="39">
        <v>1100</v>
      </c>
      <c r="F19" s="36">
        <v>1210</v>
      </c>
      <c r="G19" s="36">
        <v>1320</v>
      </c>
      <c r="H19" s="21"/>
      <c r="I19" s="22">
        <f t="shared" si="0"/>
        <v>1210</v>
      </c>
      <c r="J19" s="34">
        <f t="shared" si="1"/>
        <v>110</v>
      </c>
      <c r="K19" s="23">
        <f t="shared" si="2"/>
        <v>9.0909090909090917</v>
      </c>
      <c r="L19" s="24">
        <f t="shared" si="3"/>
        <v>3630</v>
      </c>
      <c r="M19" s="25">
        <f t="shared" si="4"/>
        <v>1210</v>
      </c>
      <c r="N19" s="27">
        <f t="shared" si="5"/>
        <v>1210</v>
      </c>
      <c r="O19" s="24">
        <f t="shared" si="6"/>
        <v>3630</v>
      </c>
    </row>
    <row r="20" spans="1:15" s="20" customFormat="1" ht="15.75" x14ac:dyDescent="0.25">
      <c r="A20" s="45">
        <v>17</v>
      </c>
      <c r="B20" s="41" t="s">
        <v>44</v>
      </c>
      <c r="C20" s="42" t="s">
        <v>16</v>
      </c>
      <c r="D20" s="43">
        <v>1</v>
      </c>
      <c r="E20" s="39">
        <v>740</v>
      </c>
      <c r="F20" s="36">
        <v>814</v>
      </c>
      <c r="G20" s="36">
        <v>888</v>
      </c>
      <c r="H20" s="21"/>
      <c r="I20" s="22">
        <f t="shared" si="0"/>
        <v>814</v>
      </c>
      <c r="J20" s="34">
        <f t="shared" si="1"/>
        <v>74</v>
      </c>
      <c r="K20" s="23">
        <f t="shared" si="2"/>
        <v>9.0909090909090917</v>
      </c>
      <c r="L20" s="24">
        <f t="shared" si="3"/>
        <v>814</v>
      </c>
      <c r="M20" s="25">
        <f t="shared" si="4"/>
        <v>814</v>
      </c>
      <c r="N20" s="27">
        <f t="shared" si="5"/>
        <v>814</v>
      </c>
      <c r="O20" s="24">
        <f t="shared" si="6"/>
        <v>814</v>
      </c>
    </row>
    <row r="21" spans="1:15" s="20" customFormat="1" ht="15.75" x14ac:dyDescent="0.25">
      <c r="A21" s="45">
        <v>18</v>
      </c>
      <c r="B21" s="41" t="s">
        <v>45</v>
      </c>
      <c r="C21" s="42" t="s">
        <v>16</v>
      </c>
      <c r="D21" s="43">
        <v>1</v>
      </c>
      <c r="E21" s="39">
        <v>500</v>
      </c>
      <c r="F21" s="36">
        <v>550</v>
      </c>
      <c r="G21" s="36">
        <v>600</v>
      </c>
      <c r="H21" s="21"/>
      <c r="I21" s="22">
        <f t="shared" si="0"/>
        <v>550</v>
      </c>
      <c r="J21" s="34">
        <f t="shared" si="1"/>
        <v>50</v>
      </c>
      <c r="K21" s="23">
        <f t="shared" si="2"/>
        <v>9.0909090909090917</v>
      </c>
      <c r="L21" s="24">
        <f t="shared" si="3"/>
        <v>550</v>
      </c>
      <c r="M21" s="25">
        <f t="shared" si="4"/>
        <v>550</v>
      </c>
      <c r="N21" s="27">
        <f t="shared" si="5"/>
        <v>550</v>
      </c>
      <c r="O21" s="24">
        <f t="shared" si="6"/>
        <v>550</v>
      </c>
    </row>
    <row r="22" spans="1:15" s="20" customFormat="1" ht="15.75" x14ac:dyDescent="0.25">
      <c r="A22" s="45">
        <v>19</v>
      </c>
      <c r="B22" s="41" t="s">
        <v>46</v>
      </c>
      <c r="C22" s="42" t="s">
        <v>16</v>
      </c>
      <c r="D22" s="43">
        <v>1</v>
      </c>
      <c r="E22" s="39">
        <v>1000</v>
      </c>
      <c r="F22" s="36">
        <v>1100</v>
      </c>
      <c r="G22" s="36">
        <v>1200</v>
      </c>
      <c r="H22" s="21"/>
      <c r="I22" s="22">
        <f t="shared" si="0"/>
        <v>1100</v>
      </c>
      <c r="J22" s="34">
        <f t="shared" si="1"/>
        <v>100</v>
      </c>
      <c r="K22" s="23">
        <f t="shared" si="2"/>
        <v>9.0909090909090917</v>
      </c>
      <c r="L22" s="24">
        <f t="shared" si="3"/>
        <v>1100</v>
      </c>
      <c r="M22" s="25">
        <f t="shared" si="4"/>
        <v>1100</v>
      </c>
      <c r="N22" s="27">
        <f t="shared" si="5"/>
        <v>1100</v>
      </c>
      <c r="O22" s="24">
        <f t="shared" si="6"/>
        <v>1100</v>
      </c>
    </row>
    <row r="23" spans="1:15" s="20" customFormat="1" ht="15.75" x14ac:dyDescent="0.25">
      <c r="A23" s="45">
        <v>20</v>
      </c>
      <c r="B23" s="41" t="s">
        <v>47</v>
      </c>
      <c r="C23" s="42" t="s">
        <v>16</v>
      </c>
      <c r="D23" s="43">
        <v>1</v>
      </c>
      <c r="E23" s="39">
        <v>1495</v>
      </c>
      <c r="F23" s="36">
        <v>1644.5</v>
      </c>
      <c r="G23" s="36">
        <v>1794</v>
      </c>
      <c r="H23" s="21"/>
      <c r="I23" s="22">
        <f t="shared" si="0"/>
        <v>1644.5</v>
      </c>
      <c r="J23" s="34">
        <f t="shared" si="1"/>
        <v>149.5</v>
      </c>
      <c r="K23" s="23">
        <f t="shared" si="2"/>
        <v>9.0909090909090917</v>
      </c>
      <c r="L23" s="24">
        <f t="shared" si="3"/>
        <v>1644.5</v>
      </c>
      <c r="M23" s="25">
        <f t="shared" si="4"/>
        <v>1644.5</v>
      </c>
      <c r="N23" s="27">
        <f t="shared" si="5"/>
        <v>1644.5</v>
      </c>
      <c r="O23" s="24">
        <f t="shared" si="6"/>
        <v>1644.5</v>
      </c>
    </row>
    <row r="24" spans="1:15" s="20" customFormat="1" ht="15.75" x14ac:dyDescent="0.25">
      <c r="A24" s="45">
        <v>21</v>
      </c>
      <c r="B24" s="41" t="s">
        <v>49</v>
      </c>
      <c r="C24" s="42" t="s">
        <v>16</v>
      </c>
      <c r="D24" s="43">
        <v>4</v>
      </c>
      <c r="E24" s="39">
        <v>500</v>
      </c>
      <c r="F24" s="36">
        <v>550</v>
      </c>
      <c r="G24" s="36">
        <v>600</v>
      </c>
      <c r="H24" s="21"/>
      <c r="I24" s="22">
        <f t="shared" si="0"/>
        <v>550</v>
      </c>
      <c r="J24" s="34">
        <f t="shared" si="1"/>
        <v>50</v>
      </c>
      <c r="K24" s="23">
        <f t="shared" si="2"/>
        <v>9.0909090909090917</v>
      </c>
      <c r="L24" s="24">
        <f t="shared" si="3"/>
        <v>2200</v>
      </c>
      <c r="M24" s="25">
        <f t="shared" si="4"/>
        <v>550</v>
      </c>
      <c r="N24" s="27">
        <f t="shared" si="5"/>
        <v>550</v>
      </c>
      <c r="O24" s="24">
        <f t="shared" si="6"/>
        <v>2200</v>
      </c>
    </row>
    <row r="25" spans="1:15" s="20" customFormat="1" ht="15.75" x14ac:dyDescent="0.25">
      <c r="A25" s="45">
        <v>22</v>
      </c>
      <c r="B25" s="41" t="s">
        <v>48</v>
      </c>
      <c r="C25" s="42" t="s">
        <v>16</v>
      </c>
      <c r="D25" s="43">
        <v>4</v>
      </c>
      <c r="E25" s="39">
        <v>500</v>
      </c>
      <c r="F25" s="36">
        <v>550</v>
      </c>
      <c r="G25" s="36">
        <v>600</v>
      </c>
      <c r="H25" s="21"/>
      <c r="I25" s="22">
        <f t="shared" si="0"/>
        <v>550</v>
      </c>
      <c r="J25" s="34">
        <f t="shared" si="1"/>
        <v>50</v>
      </c>
      <c r="K25" s="23">
        <f t="shared" si="2"/>
        <v>9.0909090909090917</v>
      </c>
      <c r="L25" s="24">
        <f t="shared" si="3"/>
        <v>2200</v>
      </c>
      <c r="M25" s="25">
        <f t="shared" si="4"/>
        <v>550</v>
      </c>
      <c r="N25" s="27">
        <f t="shared" si="5"/>
        <v>550</v>
      </c>
      <c r="O25" s="24">
        <f t="shared" si="6"/>
        <v>2200</v>
      </c>
    </row>
    <row r="26" spans="1:15" s="20" customFormat="1" ht="15.75" x14ac:dyDescent="0.25">
      <c r="A26" s="45">
        <v>23</v>
      </c>
      <c r="B26" s="41" t="s">
        <v>50</v>
      </c>
      <c r="C26" s="42" t="s">
        <v>16</v>
      </c>
      <c r="D26" s="43">
        <v>1</v>
      </c>
      <c r="E26" s="39">
        <v>500</v>
      </c>
      <c r="F26" s="36">
        <v>550</v>
      </c>
      <c r="G26" s="36">
        <v>600</v>
      </c>
      <c r="H26" s="21"/>
      <c r="I26" s="22">
        <f t="shared" si="0"/>
        <v>550</v>
      </c>
      <c r="J26" s="34">
        <f t="shared" si="1"/>
        <v>50</v>
      </c>
      <c r="K26" s="23">
        <f t="shared" si="2"/>
        <v>9.0909090909090917</v>
      </c>
      <c r="L26" s="24">
        <f t="shared" si="3"/>
        <v>550</v>
      </c>
      <c r="M26" s="25">
        <f t="shared" si="4"/>
        <v>550</v>
      </c>
      <c r="N26" s="27">
        <f t="shared" si="5"/>
        <v>550</v>
      </c>
      <c r="O26" s="24">
        <f t="shared" si="6"/>
        <v>550</v>
      </c>
    </row>
    <row r="27" spans="1:15" s="20" customFormat="1" ht="15.75" x14ac:dyDescent="0.25">
      <c r="A27" s="45">
        <v>24</v>
      </c>
      <c r="B27" s="41" t="s">
        <v>51</v>
      </c>
      <c r="C27" s="42" t="s">
        <v>16</v>
      </c>
      <c r="D27" s="43">
        <v>1</v>
      </c>
      <c r="E27" s="39">
        <v>500</v>
      </c>
      <c r="F27" s="36">
        <v>550</v>
      </c>
      <c r="G27" s="36">
        <v>600</v>
      </c>
      <c r="H27" s="21"/>
      <c r="I27" s="22">
        <f t="shared" si="0"/>
        <v>550</v>
      </c>
      <c r="J27" s="34">
        <f t="shared" si="1"/>
        <v>50</v>
      </c>
      <c r="K27" s="23">
        <f t="shared" si="2"/>
        <v>9.0909090909090917</v>
      </c>
      <c r="L27" s="24">
        <f t="shared" si="3"/>
        <v>550</v>
      </c>
      <c r="M27" s="25">
        <f t="shared" si="4"/>
        <v>550</v>
      </c>
      <c r="N27" s="27">
        <f t="shared" si="5"/>
        <v>550</v>
      </c>
      <c r="O27" s="24">
        <f t="shared" si="6"/>
        <v>550</v>
      </c>
    </row>
    <row r="28" spans="1:15" s="20" customFormat="1" ht="15.75" x14ac:dyDescent="0.25">
      <c r="A28" s="45">
        <v>25</v>
      </c>
      <c r="B28" s="41" t="s">
        <v>52</v>
      </c>
      <c r="C28" s="42" t="s">
        <v>16</v>
      </c>
      <c r="D28" s="43">
        <v>1</v>
      </c>
      <c r="E28" s="39">
        <v>500</v>
      </c>
      <c r="F28" s="36">
        <v>550</v>
      </c>
      <c r="G28" s="36">
        <v>600</v>
      </c>
      <c r="H28" s="21"/>
      <c r="I28" s="22">
        <f t="shared" si="0"/>
        <v>550</v>
      </c>
      <c r="J28" s="34">
        <f t="shared" si="1"/>
        <v>50</v>
      </c>
      <c r="K28" s="23">
        <f t="shared" si="2"/>
        <v>9.0909090909090917</v>
      </c>
      <c r="L28" s="24">
        <f t="shared" si="3"/>
        <v>550</v>
      </c>
      <c r="M28" s="25">
        <f t="shared" si="4"/>
        <v>550</v>
      </c>
      <c r="N28" s="27">
        <f t="shared" si="5"/>
        <v>550</v>
      </c>
      <c r="O28" s="24">
        <f t="shared" si="6"/>
        <v>550</v>
      </c>
    </row>
    <row r="29" spans="1:15" s="20" customFormat="1" ht="15.75" x14ac:dyDescent="0.25">
      <c r="A29" s="45">
        <v>26</v>
      </c>
      <c r="B29" s="41" t="s">
        <v>53</v>
      </c>
      <c r="C29" s="42" t="s">
        <v>16</v>
      </c>
      <c r="D29" s="43">
        <v>2</v>
      </c>
      <c r="E29" s="39">
        <v>350</v>
      </c>
      <c r="F29" s="36">
        <v>385</v>
      </c>
      <c r="G29" s="36">
        <v>420</v>
      </c>
      <c r="H29" s="21"/>
      <c r="I29" s="22">
        <f t="shared" si="0"/>
        <v>385</v>
      </c>
      <c r="J29" s="34">
        <f t="shared" si="1"/>
        <v>35</v>
      </c>
      <c r="K29" s="23">
        <f t="shared" si="2"/>
        <v>9.0909090909090917</v>
      </c>
      <c r="L29" s="24">
        <f t="shared" si="3"/>
        <v>770</v>
      </c>
      <c r="M29" s="25">
        <f t="shared" si="4"/>
        <v>385</v>
      </c>
      <c r="N29" s="27">
        <f t="shared" si="5"/>
        <v>385</v>
      </c>
      <c r="O29" s="24">
        <f t="shared" si="6"/>
        <v>770</v>
      </c>
    </row>
    <row r="30" spans="1:15" s="20" customFormat="1" ht="16.5" customHeight="1" thickBot="1" x14ac:dyDescent="0.3">
      <c r="A30" s="38">
        <v>27</v>
      </c>
      <c r="B30" s="41" t="s">
        <v>54</v>
      </c>
      <c r="C30" s="42" t="s">
        <v>16</v>
      </c>
      <c r="D30" s="43">
        <v>1</v>
      </c>
      <c r="E30" s="39">
        <v>500</v>
      </c>
      <c r="F30" s="36">
        <v>550</v>
      </c>
      <c r="G30" s="36">
        <v>600</v>
      </c>
      <c r="H30" s="21"/>
      <c r="I30" s="22">
        <f t="shared" si="0"/>
        <v>550</v>
      </c>
      <c r="J30" s="34">
        <f t="shared" si="1"/>
        <v>50</v>
      </c>
      <c r="K30" s="23">
        <f t="shared" si="2"/>
        <v>9.0909090909090917</v>
      </c>
      <c r="L30" s="24">
        <f t="shared" si="3"/>
        <v>550</v>
      </c>
      <c r="M30" s="25">
        <f t="shared" si="4"/>
        <v>550</v>
      </c>
      <c r="N30" s="27">
        <f t="shared" si="5"/>
        <v>550</v>
      </c>
      <c r="O30" s="24">
        <f t="shared" si="6"/>
        <v>550</v>
      </c>
    </row>
    <row r="31" spans="1:15" s="20" customFormat="1" ht="15.75" customHeight="1" thickBot="1" x14ac:dyDescent="0.3">
      <c r="A31" s="59" t="s">
        <v>20</v>
      </c>
      <c r="B31" s="60"/>
      <c r="C31" s="60"/>
      <c r="D31" s="61"/>
      <c r="E31" s="37">
        <f>E4*D4+E5*D5+E6*D6+E7*D7+E8*D8+E9*D9+E10*D10+E11*D11+E12*D12+E13*D13+E14*D14+E15*D15+E16*D16+E17*D17+E18*D18+E19*D19+E20*D20+E21*D21+E22*D22+E23*D23+E24*D24+E25*D25+E26*D26+E27*D27+E28*D28+E29*D29+E30*D30</f>
        <v>50215</v>
      </c>
      <c r="F31" s="37">
        <f>F4*D4+F5*D5+F6*D6+F7*D7+F8*D8+F9*D9+F10*D10+F11*D11+F12*D12+F13*D13+F14*D14+F15*D15+F16*D16+F17*D17+F18*D18+F19*D19+F20*D20+F21*D21+F22*D22+F23*D23+F24*D24+F25*D25+F26*D26+F27*D27+F28*D28+F29*D29+F30*D30</f>
        <v>55236.5</v>
      </c>
      <c r="G31" s="37">
        <f>G4*D4+G5*D5+G6*D6+G7*D7+G8*D8+G9*D9+G10*D10+G11*D11+G12*D12+G13*D13+G14*D14+G15*D15+G16*D16+G17*D17+G18*D18+G19*D19+G20*D20+G21*D21+G22*D22+G23*D23+G24*D24+G25*D25+G26*D26+G27*D27+G28*D28+G29*D29+G30*D30</f>
        <v>60258</v>
      </c>
      <c r="H31" s="28"/>
      <c r="I31" s="29"/>
      <c r="J31" s="30"/>
      <c r="K31" s="30"/>
      <c r="L31" s="31"/>
      <c r="M31" s="32"/>
      <c r="N31" s="33"/>
      <c r="O31" s="31"/>
    </row>
    <row r="32" spans="1:15" s="20" customFormat="1" ht="15.75" customHeight="1" thickBot="1" x14ac:dyDescent="0.35">
      <c r="A32" s="54" t="s">
        <v>19</v>
      </c>
      <c r="B32" s="55"/>
      <c r="C32" s="55"/>
      <c r="D32" s="55"/>
      <c r="E32" s="55"/>
      <c r="F32" s="55"/>
      <c r="G32" s="55"/>
      <c r="H32" s="15"/>
      <c r="I32" s="15"/>
      <c r="J32" s="15"/>
      <c r="K32" s="15"/>
      <c r="L32" s="16"/>
      <c r="M32" s="17"/>
      <c r="N32" s="57">
        <f>SUM(O4:O30)</f>
        <v>55236.5</v>
      </c>
      <c r="O32" s="58"/>
    </row>
    <row r="33" spans="1:15" s="20" customFormat="1" ht="42.75" customHeight="1" x14ac:dyDescent="0.2">
      <c r="A33" s="56" t="s">
        <v>10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2"/>
      <c r="N33" s="2"/>
      <c r="O33" s="2"/>
    </row>
    <row r="34" spans="1:15" s="20" customFormat="1" ht="36" customHeight="1" x14ac:dyDescent="0.2">
      <c r="A34" s="2" t="s">
        <v>15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s="20" customFormat="1" ht="63" customHeight="1" x14ac:dyDescent="0.25">
      <c r="A35" s="53" t="s">
        <v>57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</row>
    <row r="36" spans="1:15" s="20" customFormat="1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s="20" customFormat="1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s="20" customFormat="1" ht="15.75" customHeight="1" x14ac:dyDescent="0.25">
      <c r="A38" s="2"/>
      <c r="B38" s="2"/>
      <c r="C38" s="2"/>
      <c r="D38" s="2"/>
      <c r="E38" s="2"/>
      <c r="F38" s="2"/>
      <c r="G38" s="19"/>
      <c r="H38" s="2"/>
      <c r="I38" s="2"/>
      <c r="J38" s="2"/>
      <c r="K38" s="2"/>
      <c r="L38" s="2"/>
      <c r="M38" s="2"/>
      <c r="N38" s="2"/>
      <c r="O38" s="2"/>
    </row>
    <row r="39" spans="1:15" s="20" customFormat="1" ht="15.75" customHeight="1" x14ac:dyDescent="0.25">
      <c r="A39" s="63" t="s">
        <v>22</v>
      </c>
      <c r="B39" s="6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s="20" customFormat="1" ht="15.75" customHeight="1" x14ac:dyDescent="0.25">
      <c r="A40" s="63" t="s">
        <v>21</v>
      </c>
      <c r="B40" s="6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s="20" customFormat="1" ht="15.75" customHeight="1" x14ac:dyDescent="0.25">
      <c r="A41" s="63" t="s">
        <v>23</v>
      </c>
      <c r="B41" s="6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64" t="s">
        <v>24</v>
      </c>
      <c r="O41" s="64"/>
    </row>
    <row r="42" spans="1:15" s="20" customFormat="1" ht="15.75" customHeight="1" x14ac:dyDescent="0.25">
      <c r="A42" s="40"/>
      <c r="B42" s="4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s="20" customFormat="1" ht="15.75" customHeight="1" x14ac:dyDescent="0.25">
      <c r="A43" s="62" t="s">
        <v>56</v>
      </c>
      <c r="B43" s="6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s="20" customFormat="1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s="20" customFormat="1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s="20" customFormat="1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s="20" customFormat="1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s="20" customFormat="1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s="20" customFormat="1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s="20" customFormat="1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s="20" customFormat="1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s="20" customFormat="1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s="20" customFormat="1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s="20" customFormat="1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s="20" customFormat="1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s="20" customFormat="1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s="20" customFormat="1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s="20" customFormat="1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s="20" customFormat="1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s="20" customFormat="1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s="20" customFormat="1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s="20" customFormat="1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s="20" customFormat="1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s="20" customFormat="1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s="20" customFormat="1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s="20" customFormat="1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s="20" customFormat="1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20" customFormat="1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s="20" customFormat="1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s="20" customFormat="1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s="20" customFormat="1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s="20" customFormat="1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s="20" customFormat="1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s="20" customFormat="1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s="20" customFormat="1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s="20" customFormat="1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s="20" customFormat="1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s="20" customFormat="1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s="20" customFormat="1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s="20" customFormat="1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7" s="20" customFormat="1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7" s="20" customFormat="1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7" s="20" customFormat="1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7" s="20" customFormat="1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7" ht="21" customHeight="1" x14ac:dyDescent="0.2">
      <c r="Q85" s="35"/>
    </row>
    <row r="86" spans="1:17" ht="36" customHeight="1" x14ac:dyDescent="0.2"/>
    <row r="87" spans="1:17" ht="15" customHeight="1" x14ac:dyDescent="0.2"/>
    <row r="88" spans="1:17" ht="62.25" customHeight="1" x14ac:dyDescent="0.2"/>
  </sheetData>
  <mergeCells count="18">
    <mergeCell ref="A43:B43"/>
    <mergeCell ref="A39:B39"/>
    <mergeCell ref="A40:B40"/>
    <mergeCell ref="A41:B41"/>
    <mergeCell ref="N41:O41"/>
    <mergeCell ref="A35:O35"/>
    <mergeCell ref="A32:G32"/>
    <mergeCell ref="A33:L33"/>
    <mergeCell ref="A2:A3"/>
    <mergeCell ref="B2:B3"/>
    <mergeCell ref="N32:O32"/>
    <mergeCell ref="A31:D31"/>
    <mergeCell ref="A1:O1"/>
    <mergeCell ref="C2:C3"/>
    <mergeCell ref="D2:D3"/>
    <mergeCell ref="I2:K2"/>
    <mergeCell ref="L2:O2"/>
    <mergeCell ref="E2:G2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МТО_ЦИТОВ</cp:lastModifiedBy>
  <cp:lastPrinted>2026-01-27T09:29:41Z</cp:lastPrinted>
  <dcterms:created xsi:type="dcterms:W3CDTF">2014-01-15T18:15:09Z</dcterms:created>
  <dcterms:modified xsi:type="dcterms:W3CDTF">2026-05-26T13:32:37Z</dcterms:modified>
</cp:coreProperties>
</file>