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245" tabRatio="500"/>
  </bookViews>
  <sheets>
    <sheet name="Обоснование НМЦК" sheetId="5" r:id="rId1"/>
  </sheets>
  <definedNames>
    <definedName name="_xlnm.Print_Area" localSheetId="0">'Обоснование НМЦК'!$A$1:$K$20</definedName>
  </definedNames>
  <calcPr calcId="144525" refMode="R1C1"/>
</workbook>
</file>

<file path=xl/calcChain.xml><?xml version="1.0" encoding="utf-8"?>
<calcChain xmlns="http://schemas.openxmlformats.org/spreadsheetml/2006/main">
  <c r="H16" i="5" l="1"/>
  <c r="G17" i="5" l="1"/>
  <c r="I12" i="5" s="1"/>
  <c r="F17" i="5"/>
  <c r="I11" i="5" s="1"/>
  <c r="E17" i="5" l="1"/>
  <c r="I10" i="5" s="1"/>
  <c r="I16" i="5" l="1"/>
  <c r="K16" i="5"/>
  <c r="K17" i="5" s="1"/>
  <c r="J16" i="5" l="1"/>
</calcChain>
</file>

<file path=xl/sharedStrings.xml><?xml version="1.0" encoding="utf-8"?>
<sst xmlns="http://schemas.openxmlformats.org/spreadsheetml/2006/main" count="31" uniqueCount="29">
  <si>
    <t>№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</si>
  <si>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</si>
  <si>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</si>
  <si>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Коммерческое предложение № 1 </t>
  </si>
  <si>
    <t xml:space="preserve">Коммерческое предложение № 2 </t>
  </si>
  <si>
    <t>Коммерческое предложение № 3</t>
  </si>
  <si>
    <t xml:space="preserve">Средняя арифметическая цена за единицу     &lt;ц&gt; </t>
  </si>
  <si>
    <t>Количество</t>
  </si>
  <si>
    <t>Единица измерения</t>
  </si>
  <si>
    <t>Н(М)ЦК, определяемая методом сопоставимых рыночных цен (анализа рынка)</t>
  </si>
  <si>
    <t>ИТОГО</t>
  </si>
  <si>
    <t>Итоговая сумма по коммерческим предложениям</t>
  </si>
  <si>
    <t>Предложения</t>
  </si>
  <si>
    <t>Номер и дата входящего письма</t>
  </si>
  <si>
    <t>Цена предложения</t>
  </si>
  <si>
    <t>Коммерческое предложение № 1</t>
  </si>
  <si>
    <t>Коммерческое предложение № 2</t>
  </si>
  <si>
    <r>
      <t xml:space="preserve">Среднее квадратичное отклонение                 </t>
    </r>
    <r>
      <rPr>
        <b/>
        <sz val="10"/>
        <rFont val="Symbol"/>
        <family val="1"/>
        <charset val="2"/>
      </rPr>
      <t xml:space="preserve"> s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</si>
  <si>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</si>
  <si>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</t>
    </r>
  </si>
  <si>
    <t>Наименование объекта закупки                                         (предмета договора)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</si>
  <si>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Обоснование и расчет начальной (максимальной) цены контракта произведен на основании полученных ответов на запрос о предоставлении коммерческих предложений. Отправлено 5 запросов. Получено 3 коммерческих предложения.</t>
  </si>
  <si>
    <t>Расчет составил: заместитель начальника отдела регламентированных закупок Калдашова Е.А.</t>
  </si>
  <si>
    <t>литр</t>
  </si>
  <si>
    <t>Топливо дизельное (розничная реализация)</t>
  </si>
  <si>
    <t>КП 1 вх.№ 1262 от 20.08.2026</t>
  </si>
  <si>
    <t>КП 2 вх.№ 1263 от 20.08.2026</t>
  </si>
  <si>
    <t>КП 3 вх.№ 1264 от 20.08.2026</t>
  </si>
  <si>
    <t>Расчет начальной (максимальной) цены контракта на поставку ГСМ в рамках выполнения государственного задания для нужд филиала «Нижне-Волгаводхоз» ФГБВУ «Центррегионводхоз».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</si>
</sst>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Symbol"/>
      <family val="1"/>
      <charset val="2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 wrapText="1"/>
    </xf>
    <xf numFmtId="4" fontId="8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wrapText="1"/>
    </xf>
    <xf numFmtId="0" fontId="0" fillId="3" borderId="0" xfId="0" applyFont="1" applyFill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 wrapText="1"/>
    </xf>
    <xf numFmtId="2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14</xdr:row>
      <xdr:rowOff>971550</xdr:rowOff>
    </xdr:from>
    <xdr:to>
      <xdr:col>9</xdr:col>
      <xdr:colOff>1219200</xdr:colOff>
      <xdr:row>14</xdr:row>
      <xdr:rowOff>1295400</xdr:rowOff>
    </xdr:to>
    <xdr:pic>
      <xdr:nvPicPr>
        <xdr:cNvPr id="4811" name="Picture 1">
          <a:extLst>
            <a:ext uri="{FF2B5EF4-FFF2-40B4-BE49-F238E27FC236}">
              <a16:creationId xmlns=""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58575" y="3438525"/>
          <a:ext cx="114300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9525</xdr:colOff>
      <xdr:row>14</xdr:row>
      <xdr:rowOff>809625</xdr:rowOff>
    </xdr:from>
    <xdr:to>
      <xdr:col>8</xdr:col>
      <xdr:colOff>1257300</xdr:colOff>
      <xdr:row>14</xdr:row>
      <xdr:rowOff>1343025</xdr:rowOff>
    </xdr:to>
    <xdr:pic>
      <xdr:nvPicPr>
        <xdr:cNvPr id="4812" name="Picture 2">
          <a:extLst>
            <a:ext uri="{FF2B5EF4-FFF2-40B4-BE49-F238E27FC236}">
              <a16:creationId xmlns=""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86975" y="3276600"/>
          <a:ext cx="1247775" cy="5334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14</xdr:row>
      <xdr:rowOff>1504950</xdr:rowOff>
    </xdr:from>
    <xdr:to>
      <xdr:col>10</xdr:col>
      <xdr:colOff>1819275</xdr:colOff>
      <xdr:row>14</xdr:row>
      <xdr:rowOff>1914525</xdr:rowOff>
    </xdr:to>
    <xdr:pic>
      <xdr:nvPicPr>
        <xdr:cNvPr id="4813" name="Picture 5">
          <a:extLst>
            <a:ext uri="{FF2B5EF4-FFF2-40B4-BE49-F238E27FC236}">
              <a16:creationId xmlns=""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753975" y="3971925"/>
          <a:ext cx="1724025" cy="409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15</xdr:row>
      <xdr:rowOff>1504950</xdr:rowOff>
    </xdr:from>
    <xdr:to>
      <xdr:col>10</xdr:col>
      <xdr:colOff>1819275</xdr:colOff>
      <xdr:row>15</xdr:row>
      <xdr:rowOff>1295400</xdr:rowOff>
    </xdr:to>
    <xdr:pic>
      <xdr:nvPicPr>
        <xdr:cNvPr id="4814" name="Picture 5">
          <a:extLst>
            <a:ext uri="{FF2B5EF4-FFF2-40B4-BE49-F238E27FC236}">
              <a16:creationId xmlns=""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753975" y="4733925"/>
          <a:ext cx="17240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22"/>
  <sheetViews>
    <sheetView tabSelected="1" workbookViewId="0">
      <selection activeCell="A6" sqref="A6"/>
    </sheetView>
  </sheetViews>
  <sheetFormatPr defaultRowHeight="12.75" x14ac:dyDescent="0.2"/>
  <cols>
    <col min="1" max="1" width="3.42578125" style="4" customWidth="1"/>
    <col min="2" max="2" width="46.42578125" style="4" customWidth="1"/>
    <col min="3" max="3" width="23.7109375" style="4" customWidth="1"/>
    <col min="4" max="4" width="7.140625" style="5" customWidth="1"/>
    <col min="5" max="5" width="17.5703125" style="6" bestFit="1" customWidth="1"/>
    <col min="6" max="6" width="16.7109375" style="6" bestFit="1" customWidth="1"/>
    <col min="7" max="7" width="16.7109375" style="6" customWidth="1"/>
    <col min="8" max="8" width="20" style="4" customWidth="1"/>
    <col min="9" max="9" width="19.5703125" style="4" customWidth="1"/>
    <col min="10" max="10" width="19.140625" style="4" customWidth="1"/>
    <col min="11" max="11" width="29" style="4" customWidth="1"/>
    <col min="12" max="12" width="6.5703125" style="4" customWidth="1"/>
    <col min="13" max="13" width="18.85546875" style="4" customWidth="1"/>
    <col min="14" max="16" width="9.140625" style="4" customWidth="1"/>
    <col min="17" max="17" width="9.140625" style="6" customWidth="1"/>
    <col min="18" max="18" width="9.140625" style="4" customWidth="1"/>
    <col min="19" max="19" width="12" style="4" customWidth="1"/>
    <col min="20" max="16384" width="9.140625" style="4"/>
  </cols>
  <sheetData>
    <row r="3" spans="1:19" ht="48" customHeight="1" x14ac:dyDescent="0.25">
      <c r="I3" s="35"/>
      <c r="J3" s="36"/>
      <c r="K3" s="36"/>
    </row>
    <row r="4" spans="1:19" ht="31.5" customHeight="1" x14ac:dyDescent="0.25">
      <c r="J4" s="22"/>
      <c r="K4" s="22"/>
    </row>
    <row r="5" spans="1:19" ht="49.5" customHeight="1" x14ac:dyDescent="0.3">
      <c r="A5" s="46" t="s">
        <v>28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2"/>
      <c r="M5" s="3"/>
    </row>
    <row r="6" spans="1:19" ht="15" customHeight="1" x14ac:dyDescent="0.2">
      <c r="L6" s="3"/>
      <c r="M6" s="3"/>
    </row>
    <row r="7" spans="1:19" ht="56.25" customHeight="1" x14ac:dyDescent="0.2">
      <c r="A7" s="49" t="s">
        <v>21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3"/>
      <c r="M7" s="3"/>
    </row>
    <row r="8" spans="1:19" ht="0.75" hidden="1" customHeight="1" x14ac:dyDescent="0.2">
      <c r="B8" s="44"/>
      <c r="C8" s="44"/>
      <c r="D8" s="44"/>
      <c r="E8" s="44"/>
      <c r="F8" s="44"/>
      <c r="G8" s="44"/>
      <c r="L8" s="3"/>
      <c r="M8" s="3"/>
    </row>
    <row r="9" spans="1:19" ht="14.25" x14ac:dyDescent="0.2">
      <c r="B9" s="7" t="s">
        <v>0</v>
      </c>
      <c r="C9" s="50" t="s">
        <v>12</v>
      </c>
      <c r="D9" s="50"/>
      <c r="E9" s="50" t="s">
        <v>13</v>
      </c>
      <c r="F9" s="50"/>
      <c r="G9" s="50"/>
      <c r="H9" s="50"/>
      <c r="I9" s="50" t="s">
        <v>14</v>
      </c>
      <c r="J9" s="50"/>
      <c r="K9" s="50"/>
      <c r="L9" s="3"/>
      <c r="M9" s="3"/>
    </row>
    <row r="10" spans="1:19" ht="18" customHeight="1" x14ac:dyDescent="0.2">
      <c r="B10" s="1">
        <v>1</v>
      </c>
      <c r="C10" s="51" t="s">
        <v>15</v>
      </c>
      <c r="D10" s="51"/>
      <c r="E10" s="37" t="s">
        <v>25</v>
      </c>
      <c r="F10" s="38"/>
      <c r="G10" s="38"/>
      <c r="H10" s="30"/>
      <c r="I10" s="52">
        <f>E17</f>
        <v>106600</v>
      </c>
      <c r="J10" s="52"/>
      <c r="K10" s="52"/>
      <c r="L10" s="3"/>
      <c r="M10" s="3"/>
    </row>
    <row r="11" spans="1:19" ht="18" customHeight="1" x14ac:dyDescent="0.2">
      <c r="B11" s="1">
        <v>2</v>
      </c>
      <c r="C11" s="51" t="s">
        <v>16</v>
      </c>
      <c r="D11" s="51"/>
      <c r="E11" s="37" t="s">
        <v>26</v>
      </c>
      <c r="F11" s="38"/>
      <c r="G11" s="38"/>
      <c r="H11" s="30"/>
      <c r="I11" s="52">
        <f>F17</f>
        <v>102500</v>
      </c>
      <c r="J11" s="52"/>
      <c r="K11" s="52"/>
      <c r="L11" s="3"/>
      <c r="M11" s="3"/>
    </row>
    <row r="12" spans="1:19" ht="18" customHeight="1" x14ac:dyDescent="0.2">
      <c r="B12" s="25">
        <v>3</v>
      </c>
      <c r="C12" s="37" t="s">
        <v>5</v>
      </c>
      <c r="D12" s="54"/>
      <c r="E12" s="37" t="s">
        <v>27</v>
      </c>
      <c r="F12" s="38"/>
      <c r="G12" s="38"/>
      <c r="H12" s="30"/>
      <c r="I12" s="55">
        <f>G17</f>
        <v>90200</v>
      </c>
      <c r="J12" s="38"/>
      <c r="K12" s="54"/>
      <c r="L12" s="3"/>
      <c r="M12" s="3"/>
    </row>
    <row r="13" spans="1:19" x14ac:dyDescent="0.2">
      <c r="L13" s="45"/>
      <c r="M13" s="45"/>
    </row>
    <row r="14" spans="1:19" ht="57" customHeight="1" x14ac:dyDescent="0.2">
      <c r="A14" s="47" t="s">
        <v>0</v>
      </c>
      <c r="B14" s="47" t="s">
        <v>20</v>
      </c>
      <c r="C14" s="41" t="s">
        <v>8</v>
      </c>
      <c r="D14" s="41" t="s">
        <v>7</v>
      </c>
      <c r="E14" s="43" t="s">
        <v>1</v>
      </c>
      <c r="F14" s="43"/>
      <c r="G14" s="43"/>
      <c r="H14" s="53" t="s">
        <v>2</v>
      </c>
      <c r="I14" s="53"/>
      <c r="J14" s="53"/>
      <c r="K14" s="8" t="s">
        <v>9</v>
      </c>
      <c r="L14" s="9"/>
      <c r="M14" s="9"/>
    </row>
    <row r="15" spans="1:19" ht="153" customHeight="1" x14ac:dyDescent="0.2">
      <c r="A15" s="48"/>
      <c r="B15" s="48"/>
      <c r="C15" s="42"/>
      <c r="D15" s="42"/>
      <c r="E15" s="10" t="s">
        <v>3</v>
      </c>
      <c r="F15" s="10" t="s">
        <v>4</v>
      </c>
      <c r="G15" s="26" t="s">
        <v>5</v>
      </c>
      <c r="H15" s="8" t="s">
        <v>6</v>
      </c>
      <c r="I15" s="11" t="s">
        <v>17</v>
      </c>
      <c r="J15" s="12" t="s">
        <v>18</v>
      </c>
      <c r="K15" s="11" t="s">
        <v>19</v>
      </c>
    </row>
    <row r="16" spans="1:19" x14ac:dyDescent="0.2">
      <c r="A16" s="28">
        <v>1</v>
      </c>
      <c r="B16" s="33" t="s">
        <v>24</v>
      </c>
      <c r="C16" s="33" t="s">
        <v>23</v>
      </c>
      <c r="D16" s="34">
        <v>820</v>
      </c>
      <c r="E16" s="32">
        <v>130</v>
      </c>
      <c r="F16" s="31">
        <v>125</v>
      </c>
      <c r="G16" s="31">
        <v>110</v>
      </c>
      <c r="H16" s="13">
        <f>ROUND((SUM(E16:G16)/3),2)</f>
        <v>121.67</v>
      </c>
      <c r="I16" s="13">
        <f>STDEV(E16:G16)</f>
        <v>10.408329997330664</v>
      </c>
      <c r="J16" s="13">
        <f>I16/H16*100</f>
        <v>8.5545574071921298</v>
      </c>
      <c r="K16" s="13">
        <f>ROUND((D16*H16),2)</f>
        <v>99769.4</v>
      </c>
      <c r="N16" s="24"/>
      <c r="O16" s="24"/>
      <c r="S16" s="24"/>
    </row>
    <row r="17" spans="1:19" ht="28.5" x14ac:dyDescent="0.2">
      <c r="A17" s="29"/>
      <c r="B17" s="15" t="s">
        <v>11</v>
      </c>
      <c r="C17" s="14"/>
      <c r="D17" s="16"/>
      <c r="E17" s="23">
        <f>SUMPRODUCT(D16:D16,E16:E16)</f>
        <v>106600</v>
      </c>
      <c r="F17" s="19">
        <f>SUMPRODUCT(D16:D16,F16:F16)</f>
        <v>102500</v>
      </c>
      <c r="G17" s="19">
        <f>SUMPRODUCT(D16:D16,G16:G16)</f>
        <v>90200</v>
      </c>
      <c r="H17" s="20"/>
      <c r="I17" s="40" t="s">
        <v>10</v>
      </c>
      <c r="J17" s="40"/>
      <c r="K17" s="17">
        <f>SUM(K16:K16)</f>
        <v>99769.4</v>
      </c>
    </row>
    <row r="19" spans="1:19" ht="27" customHeight="1" x14ac:dyDescent="0.2">
      <c r="A19" s="18"/>
      <c r="B19" s="18"/>
      <c r="C19" s="39" t="s">
        <v>22</v>
      </c>
      <c r="D19" s="39"/>
      <c r="E19" s="39"/>
      <c r="F19" s="18"/>
      <c r="G19" s="18"/>
      <c r="H19" s="18"/>
      <c r="I19" s="18"/>
      <c r="J19" s="18"/>
      <c r="K19" s="27"/>
      <c r="S19" s="6"/>
    </row>
    <row r="20" spans="1:19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9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21"/>
    </row>
    <row r="22" spans="1:19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</sheetData>
  <sheetProtection selectLockedCells="1" selectUnlockedCells="1"/>
  <mergeCells count="25">
    <mergeCell ref="L13:M13"/>
    <mergeCell ref="A5:K5"/>
    <mergeCell ref="A14:A15"/>
    <mergeCell ref="A7:K7"/>
    <mergeCell ref="C9:D9"/>
    <mergeCell ref="C10:D10"/>
    <mergeCell ref="C11:D11"/>
    <mergeCell ref="E9:H9"/>
    <mergeCell ref="I9:K9"/>
    <mergeCell ref="I10:K10"/>
    <mergeCell ref="I11:K11"/>
    <mergeCell ref="H14:J14"/>
    <mergeCell ref="C12:D12"/>
    <mergeCell ref="I12:K12"/>
    <mergeCell ref="B14:B15"/>
    <mergeCell ref="I3:K3"/>
    <mergeCell ref="E10:G10"/>
    <mergeCell ref="E11:G11"/>
    <mergeCell ref="E12:G12"/>
    <mergeCell ref="C19:E19"/>
    <mergeCell ref="I17:J17"/>
    <mergeCell ref="C14:C15"/>
    <mergeCell ref="D14:D15"/>
    <mergeCell ref="E14:G14"/>
    <mergeCell ref="B8:G8"/>
  </mergeCells>
  <pageMargins left="0.2361111111111111" right="0.2361111111111111" top="0.35416666666666669" bottom="0.35416666666666669" header="0.51180555555555551" footer="0.51180555555555551"/>
  <pageSetup paperSize="9" scale="60" firstPageNumber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Елена Анатольевна Калдашова</cp:lastModifiedBy>
  <cp:lastPrinted>2022-10-31T06:34:20Z</cp:lastPrinted>
  <dcterms:created xsi:type="dcterms:W3CDTF">2018-01-31T12:56:03Z</dcterms:created>
  <dcterms:modified xsi:type="dcterms:W3CDTF">2026-08-26T04:08:09Z</dcterms:modified>
</cp:coreProperties>
</file>