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Анализ рынка (базовый)" sheetId="3" r:id="rId1"/>
    <sheet name="Лист2" sheetId="4" r:id="rId2"/>
  </sheets>
  <definedNames>
    <definedName name="_xlnm.Print_Area" localSheetId="0">'Анализ рынка (базовый)'!$A$1:$P$42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<sst xmlns="http://schemas.openxmlformats.org/spreadsheetml/2006/main" count="81" uniqueCount="44">
  <si>
    <t>РАСЧЕТ СТАРТОВОЙ (МАКСИМАЛЬНОЙ) ЦЕНЫ КОНТРАКТА НА ЕАТ "БЕРЕЗКА"</t>
  </si>
  <si>
    <r>
      <t xml:space="preserve">Предмет контракта: </t>
    </r>
    <r>
      <rPr>
        <u/>
        <sz val="14"/>
        <color theme="1"/>
        <rFont val="Times New Roman"/>
        <charset val="204"/>
      </rPr>
      <t>Поставка продуктов питания для организации 3 смены пришкольной оздоровительной площадки (овощи, полуфабрикат, яйцо)</t>
    </r>
  </si>
  <si>
    <t>Заказчик: МБОУ СОШ с. Тополево им. Героя Советского Союза полковника милиции Грищенко П.Я.</t>
  </si>
  <si>
    <r>
      <rPr>
        <sz val="14"/>
        <color theme="1"/>
        <rFont val="Times New Roman"/>
        <charset val="204"/>
      </rPr>
      <t xml:space="preserve">Используемый метод определения цены с обоснованием: </t>
    </r>
    <r>
      <rPr>
        <b/>
        <sz val="14"/>
        <color theme="1"/>
        <rFont val="Times New Roman"/>
        <charset val="204"/>
      </rPr>
      <t>Метод сопоставимых рыночных цен (анализа рынка)</t>
    </r>
  </si>
  <si>
    <t>№ п/п</t>
  </si>
  <si>
    <t>Объект закупки</t>
  </si>
  <si>
    <t>Основные характеристики объекта закупки</t>
  </si>
  <si>
    <t>Ед. изм.</t>
  </si>
  <si>
    <t>Кол-во</t>
  </si>
  <si>
    <t>Цена единицы товара, указанная в источнике № 1.
Реквизиты источника: № 56 от 04.06.2026, руб.</t>
  </si>
  <si>
    <t>Цена единицы товара, указанная в источнике № 2.
Реквизиты источника: № 21 от 02.06.2026, руб.</t>
  </si>
  <si>
    <t>Цена единицы товара, указанная в источнике № 3.
Реквизиты источника: № 32 от 03.06.2026, руб.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</si>
  <si>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</si>
  <si>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</si>
  <si>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Коэффициент вариации (%)                                          </t>
  </si>
  <si>
    <t xml:space="preserve">НМЦК (руб.)                  </t>
  </si>
  <si>
    <t>Баклажаны</t>
  </si>
  <si>
    <t>В соответствии с ТЧ</t>
  </si>
  <si>
    <t>кг</t>
  </si>
  <si>
    <t>Биточки куриные (п/ф)</t>
  </si>
  <si>
    <t>Биточки мясные</t>
  </si>
  <si>
    <t>Биточки рыбные</t>
  </si>
  <si>
    <t>Изделия макаронные (макароны)</t>
  </si>
  <si>
    <t>Капуста белокочанная очищ. в вакуумной упаковке</t>
  </si>
  <si>
    <t>Картофель очищ. в вакуумной упаковке</t>
  </si>
  <si>
    <t>Котлеты рыбные</t>
  </si>
  <si>
    <t>Лук зеленый</t>
  </si>
  <si>
    <t>Лук очищ. в вакуумной  упаковке</t>
  </si>
  <si>
    <t>Морковь очищенная вакуумной упаковке</t>
  </si>
  <si>
    <t>Огурцы соленые бочковые</t>
  </si>
  <si>
    <t>Перец сладкий</t>
  </si>
  <si>
    <t>Петрушка зеленая</t>
  </si>
  <si>
    <t>Редька (лоба)</t>
  </si>
  <si>
    <t>Свекла столовая</t>
  </si>
  <si>
    <t>Свекла очищенная в вакуум .упаковке</t>
  </si>
  <si>
    <t>Фасоль консерв. 1/360</t>
  </si>
  <si>
    <t>Чеснок</t>
  </si>
  <si>
    <t>Яйцо</t>
  </si>
  <si>
    <t>шт</t>
  </si>
  <si>
    <t>ИТОГО:</t>
  </si>
  <si>
    <t xml:space="preserve">Дата подготовки обоснования стартовой (максимальной) цены: 02.07.2026           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</si>
  <si>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</si>
  <si>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________________/ ФИО /                                          </t>
  </si>
  <si>
    <t xml:space="preserve">(подпись/расшифровка подписи)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</si>
</sst>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#\ ##0.00"/>
  </numFmts>
  <fonts count="36">
    <font>
      <sz val="11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b/>
      <sz val="13"/>
      <color theme="1"/>
      <name val="Times New Roman"/>
      <charset val="204"/>
    </font>
    <font>
      <sz val="14"/>
      <color theme="1"/>
      <name val="Times New Roman"/>
      <charset val="204"/>
    </font>
    <font>
      <sz val="14"/>
      <name val="Times New Roman"/>
      <charset val="204"/>
    </font>
    <font>
      <b/>
      <sz val="14"/>
      <color theme="1"/>
      <name val="Times New Roman"/>
      <charset val="204"/>
    </font>
    <font>
      <b/>
      <i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2"/>
      <name val="Times New Roman"/>
      <charset val="204"/>
    </font>
    <font>
      <sz val="11"/>
      <color rgb="FF000000"/>
      <name val="Times New Roman"/>
      <charset val="204"/>
    </font>
    <font>
      <b/>
      <sz val="12"/>
      <color theme="1"/>
      <name val="Times New Roman"/>
      <charset val="204"/>
    </font>
    <font>
      <b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4"/>
      <color theme="1"/>
      <name val="Times New Roman"/>
      <charset val="20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/>
    <xf numFmtId="0" fontId="6" fillId="0" borderId="0" xfId="0" applyFont="1" applyBorder="1" applyAlignment="1"/>
    <xf numFmtId="0" fontId="8" fillId="3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/>
    <xf numFmtId="0" fontId="9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4" borderId="1" xfId="0" applyFont="1" applyFill="1" applyBorder="1" applyAlignment="1">
      <alignment horizontal="center" vertical="center" wrapText="1" shrinkToFit="1"/>
    </xf>
    <xf numFmtId="180" fontId="11" fillId="2" borderId="1" xfId="0" applyNumberFormat="1" applyFont="1" applyFill="1" applyBorder="1" applyAlignment="1">
      <alignment horizontal="center" vertical="center" wrapText="1" shrinkToFit="1"/>
    </xf>
    <xf numFmtId="181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0" fontId="11" fillId="2" borderId="1" xfId="3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 shrinkToFit="1"/>
    </xf>
    <xf numFmtId="180" fontId="9" fillId="2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180" fontId="11" fillId="2" borderId="1" xfId="1" applyNumberFormat="1" applyFont="1" applyFill="1" applyBorder="1" applyAlignment="1">
      <alignment horizontal="center" vertical="center" wrapText="1" shrinkToFit="1"/>
    </xf>
    <xf numFmtId="0" fontId="13" fillId="5" borderId="2" xfId="0" applyFont="1" applyFill="1" applyBorder="1" applyAlignment="1">
      <alignment horizontal="right" vertical="center" wrapText="1" shrinkToFit="1"/>
    </xf>
    <xf numFmtId="0" fontId="13" fillId="5" borderId="3" xfId="0" applyFont="1" applyFill="1" applyBorder="1" applyAlignment="1">
      <alignment horizontal="right" vertical="center" wrapText="1" shrinkToFit="1"/>
    </xf>
    <xf numFmtId="0" fontId="13" fillId="5" borderId="4" xfId="0" applyFont="1" applyFill="1" applyBorder="1" applyAlignment="1">
      <alignment horizontal="right" vertical="center" wrapText="1" shrinkToFit="1"/>
    </xf>
    <xf numFmtId="181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tabSelected="1" zoomScale="70" zoomScaleNormal="70" topLeftCell="A4" workbookViewId="0">
      <selection activeCell="N12" sqref="N12"/>
    </sheetView>
  </sheetViews>
  <sheetFormatPr defaultColWidth="9" defaultRowHeight="13.8"/>
  <cols>
    <col min="1" max="1" width="4.57407407407407" style="3" customWidth="1"/>
    <col min="2" max="2" width="43.3240740740741" style="3" customWidth="1"/>
    <col min="3" max="3" width="30.287037037037" style="3" customWidth="1"/>
    <col min="4" max="4" width="9.42592592592593" style="3" customWidth="1"/>
    <col min="5" max="5" width="13" style="3" customWidth="1"/>
    <col min="6" max="6" width="22.0555555555556" style="3" customWidth="1"/>
    <col min="7" max="7" width="21.5740740740741" style="3" customWidth="1"/>
    <col min="8" max="8" width="22.0648148148148" style="3" customWidth="1"/>
    <col min="9" max="9" width="20.3055555555556" style="3" customWidth="1"/>
    <col min="10" max="10" width="18.0925925925926" style="3" customWidth="1"/>
    <col min="11" max="11" width="18.5740740740741" style="3" customWidth="1"/>
    <col min="12" max="12" width="21.5740740740741" style="2" customWidth="1"/>
    <col min="13" max="13" width="22.5740740740741" style="3" customWidth="1"/>
    <col min="14" max="14" width="14.8518518518519" style="3" customWidth="1"/>
    <col min="15" max="15" width="14.287037037037" style="3" customWidth="1"/>
    <col min="16" max="16" width="27.287037037037" style="3" customWidth="1"/>
    <col min="17" max="16384" width="9.13888888888889" style="3"/>
  </cols>
  <sheetData>
    <row r="1" ht="16.8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8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  <c r="N2" s="6"/>
      <c r="O2" s="6"/>
      <c r="P2" s="6"/>
    </row>
    <row r="3" ht="33" customHeight="1" spans="1:16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31.5" customHeight="1" spans="1:16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1"/>
      <c r="O4" s="11"/>
      <c r="P4" s="11"/>
    </row>
    <row r="5" ht="18" spans="1:16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  <c r="N5" s="6"/>
      <c r="O5" s="6"/>
      <c r="P5" s="6"/>
    </row>
    <row r="6" ht="18" spans="1:16">
      <c r="A6" s="6"/>
      <c r="B6" s="11"/>
      <c r="C6" s="12"/>
      <c r="D6" s="12"/>
      <c r="E6" s="12"/>
      <c r="F6" s="6"/>
      <c r="G6" s="6"/>
      <c r="H6" s="6"/>
      <c r="I6" s="6"/>
      <c r="J6" s="13"/>
      <c r="K6" s="13"/>
      <c r="L6" s="14"/>
      <c r="M6" s="13"/>
      <c r="N6" s="13"/>
      <c r="O6" s="13"/>
      <c r="P6" s="13"/>
    </row>
    <row r="7" s="1" customFormat="1" ht="143" customHeight="1" spans="1:16">
      <c r="A7" s="15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6"/>
      <c r="N7" s="16"/>
      <c r="O7" s="16"/>
      <c r="P7" s="16"/>
    </row>
    <row r="8" s="1" customFormat="1" ht="15" customHeight="1" spans="1:16">
      <c r="A8" s="17">
        <v>1</v>
      </c>
      <c r="B8" s="18" t="s">
        <v>16</v>
      </c>
      <c r="C8" s="19" t="s">
        <v>17</v>
      </c>
      <c r="D8" s="19" t="s">
        <v>18</v>
      </c>
      <c r="E8" s="20">
        <v>12</v>
      </c>
      <c r="F8" s="21">
        <v>380</v>
      </c>
      <c r="G8" s="21">
        <v>260</v>
      </c>
      <c r="H8" s="21">
        <v>380</v>
      </c>
      <c r="I8" s="22">
        <f t="shared" ref="I8:I27" si="0">ROUNDDOWN(AVERAGE(F8:H8),2)</f>
        <v>340</v>
      </c>
      <c r="J8" s="23">
        <f t="shared" ref="J8:J27" si="1">STDEV(F8:H8)</f>
        <v>69.28</v>
      </c>
      <c r="K8" s="24">
        <f t="shared" ref="K8:K27" si="2">J8/I8</f>
        <v>0.2038</v>
      </c>
      <c r="L8" s="22">
        <f t="shared" ref="L8:L27" si="3">I8*E8</f>
        <v>4080</v>
      </c>
      <c r="M8" s="25"/>
      <c r="N8" s="16"/>
      <c r="O8" s="16"/>
      <c r="P8" s="16"/>
    </row>
    <row r="9" s="1" customFormat="1" ht="16" customHeight="1" spans="1:16">
      <c r="A9" s="17">
        <v>2</v>
      </c>
      <c r="B9" s="18" t="s">
        <v>19</v>
      </c>
      <c r="C9" s="19" t="s">
        <v>17</v>
      </c>
      <c r="D9" s="19" t="s">
        <v>18</v>
      </c>
      <c r="E9" s="20">
        <v>12</v>
      </c>
      <c r="F9" s="21">
        <v>670</v>
      </c>
      <c r="G9" s="21">
        <v>384</v>
      </c>
      <c r="H9" s="21">
        <v>670</v>
      </c>
      <c r="I9" s="22">
        <f t="shared" si="0"/>
        <v>574.66</v>
      </c>
      <c r="J9" s="23">
        <f t="shared" si="1"/>
        <v>165.12</v>
      </c>
      <c r="K9" s="24">
        <f t="shared" si="2"/>
        <v>0.2873</v>
      </c>
      <c r="L9" s="22">
        <f t="shared" si="3"/>
        <v>6895.92</v>
      </c>
      <c r="M9" s="25"/>
      <c r="N9" s="16"/>
      <c r="O9" s="16"/>
      <c r="P9" s="16"/>
    </row>
    <row r="10" s="1" customFormat="1" ht="15" customHeight="1" spans="1:16">
      <c r="A10" s="17">
        <v>3</v>
      </c>
      <c r="B10" s="18" t="s">
        <v>20</v>
      </c>
      <c r="C10" s="19" t="s">
        <v>17</v>
      </c>
      <c r="D10" s="17" t="s">
        <v>18</v>
      </c>
      <c r="E10" s="26">
        <v>6</v>
      </c>
      <c r="F10" s="27">
        <v>670</v>
      </c>
      <c r="G10" s="27">
        <v>603</v>
      </c>
      <c r="H10" s="27">
        <v>670</v>
      </c>
      <c r="I10" s="22">
        <f t="shared" si="0"/>
        <v>647.66</v>
      </c>
      <c r="J10" s="23">
        <f t="shared" si="1"/>
        <v>38.68</v>
      </c>
      <c r="K10" s="24">
        <f t="shared" si="2"/>
        <v>0.0597</v>
      </c>
      <c r="L10" s="22">
        <f t="shared" si="3"/>
        <v>3885.96</v>
      </c>
      <c r="M10" s="25"/>
      <c r="N10" s="16"/>
      <c r="O10" s="16"/>
      <c r="P10" s="16"/>
    </row>
    <row r="11" s="1" customFormat="1" ht="15" customHeight="1" spans="1:16">
      <c r="A11" s="17">
        <v>4</v>
      </c>
      <c r="B11" s="18" t="s">
        <v>21</v>
      </c>
      <c r="C11" s="19" t="s">
        <v>17</v>
      </c>
      <c r="D11" s="17" t="s">
        <v>18</v>
      </c>
      <c r="E11" s="26">
        <v>6</v>
      </c>
      <c r="F11" s="27">
        <v>650</v>
      </c>
      <c r="G11" s="27">
        <v>610</v>
      </c>
      <c r="H11" s="27">
        <v>650</v>
      </c>
      <c r="I11" s="22">
        <f t="shared" si="0"/>
        <v>636.66</v>
      </c>
      <c r="J11" s="23">
        <f t="shared" si="1"/>
        <v>23.09</v>
      </c>
      <c r="K11" s="24">
        <f t="shared" si="2"/>
        <v>0.0363</v>
      </c>
      <c r="L11" s="22">
        <f t="shared" si="3"/>
        <v>3819.96</v>
      </c>
      <c r="M11" s="25"/>
      <c r="N11" s="16"/>
      <c r="O11" s="16"/>
      <c r="P11" s="16"/>
    </row>
    <row r="12" s="1" customFormat="1" ht="14" customHeight="1" spans="1:16">
      <c r="A12" s="17">
        <v>5</v>
      </c>
      <c r="B12" s="18" t="s">
        <v>22</v>
      </c>
      <c r="C12" s="19" t="s">
        <v>17</v>
      </c>
      <c r="D12" s="17" t="s">
        <v>18</v>
      </c>
      <c r="E12" s="26">
        <v>10</v>
      </c>
      <c r="F12" s="27">
        <v>95</v>
      </c>
      <c r="G12" s="27">
        <v>75</v>
      </c>
      <c r="H12" s="27">
        <v>95</v>
      </c>
      <c r="I12" s="22">
        <f t="shared" si="0"/>
        <v>88.33</v>
      </c>
      <c r="J12" s="23">
        <f t="shared" si="1"/>
        <v>11.55</v>
      </c>
      <c r="K12" s="24">
        <f t="shared" si="2"/>
        <v>0.1308</v>
      </c>
      <c r="L12" s="22">
        <f t="shared" si="3"/>
        <v>883.3</v>
      </c>
      <c r="M12" s="25"/>
      <c r="N12" s="16"/>
      <c r="O12" s="16"/>
      <c r="P12" s="16"/>
    </row>
    <row r="13" s="1" customFormat="1" ht="34" customHeight="1" spans="1:16">
      <c r="A13" s="17">
        <v>6</v>
      </c>
      <c r="B13" s="18" t="s">
        <v>23</v>
      </c>
      <c r="C13" s="19" t="s">
        <v>17</v>
      </c>
      <c r="D13" s="17" t="s">
        <v>18</v>
      </c>
      <c r="E13" s="26">
        <v>40</v>
      </c>
      <c r="F13" s="27">
        <v>165</v>
      </c>
      <c r="G13" s="27">
        <v>165</v>
      </c>
      <c r="H13" s="27">
        <v>165</v>
      </c>
      <c r="I13" s="22">
        <f t="shared" si="0"/>
        <v>165</v>
      </c>
      <c r="J13" s="23">
        <f t="shared" si="1"/>
        <v>0</v>
      </c>
      <c r="K13" s="24">
        <f t="shared" si="2"/>
        <v>0</v>
      </c>
      <c r="L13" s="22">
        <f t="shared" si="3"/>
        <v>6600</v>
      </c>
      <c r="M13" s="25"/>
      <c r="N13" s="16"/>
      <c r="O13" s="16"/>
      <c r="P13" s="16"/>
    </row>
    <row r="14" s="1" customFormat="1" ht="16" customHeight="1" spans="1:16">
      <c r="A14" s="17">
        <v>7</v>
      </c>
      <c r="B14" s="18" t="s">
        <v>24</v>
      </c>
      <c r="C14" s="19" t="s">
        <v>17</v>
      </c>
      <c r="D14" s="17" t="s">
        <v>18</v>
      </c>
      <c r="E14" s="26">
        <v>105.5</v>
      </c>
      <c r="F14" s="27">
        <v>220</v>
      </c>
      <c r="G14" s="27">
        <v>220</v>
      </c>
      <c r="H14" s="27">
        <v>220</v>
      </c>
      <c r="I14" s="22">
        <f t="shared" si="0"/>
        <v>220</v>
      </c>
      <c r="J14" s="23">
        <f t="shared" si="1"/>
        <v>0</v>
      </c>
      <c r="K14" s="24">
        <f t="shared" si="2"/>
        <v>0</v>
      </c>
      <c r="L14" s="22">
        <f t="shared" si="3"/>
        <v>23210</v>
      </c>
      <c r="M14" s="25"/>
      <c r="N14" s="16"/>
      <c r="O14" s="16"/>
      <c r="P14" s="16"/>
    </row>
    <row r="15" s="1" customFormat="1" ht="16" customHeight="1" spans="1:16">
      <c r="A15" s="17">
        <v>8</v>
      </c>
      <c r="B15" s="18" t="s">
        <v>25</v>
      </c>
      <c r="C15" s="19" t="s">
        <v>17</v>
      </c>
      <c r="D15" s="17" t="s">
        <v>18</v>
      </c>
      <c r="E15" s="26">
        <v>25</v>
      </c>
      <c r="F15" s="27">
        <v>650</v>
      </c>
      <c r="G15" s="27">
        <v>610</v>
      </c>
      <c r="H15" s="27">
        <v>650</v>
      </c>
      <c r="I15" s="22">
        <f t="shared" si="0"/>
        <v>636.66</v>
      </c>
      <c r="J15" s="23">
        <f t="shared" si="1"/>
        <v>23.09</v>
      </c>
      <c r="K15" s="24">
        <f t="shared" si="2"/>
        <v>0.0363</v>
      </c>
      <c r="L15" s="22">
        <f t="shared" si="3"/>
        <v>15916.5</v>
      </c>
      <c r="M15" s="25"/>
      <c r="N15" s="16"/>
      <c r="O15" s="16"/>
      <c r="P15" s="16"/>
    </row>
    <row r="16" s="1" customFormat="1" ht="17" customHeight="1" spans="1:16">
      <c r="A16" s="17">
        <v>9</v>
      </c>
      <c r="B16" s="18" t="s">
        <v>26</v>
      </c>
      <c r="C16" s="19" t="s">
        <v>17</v>
      </c>
      <c r="D16" s="17" t="s">
        <v>18</v>
      </c>
      <c r="E16" s="26">
        <v>1</v>
      </c>
      <c r="F16" s="27">
        <v>680</v>
      </c>
      <c r="G16" s="27">
        <v>650</v>
      </c>
      <c r="H16" s="27">
        <v>680</v>
      </c>
      <c r="I16" s="22">
        <f t="shared" si="0"/>
        <v>670</v>
      </c>
      <c r="J16" s="23">
        <f t="shared" si="1"/>
        <v>17.32</v>
      </c>
      <c r="K16" s="24">
        <f t="shared" si="2"/>
        <v>0.0259</v>
      </c>
      <c r="L16" s="22">
        <f t="shared" si="3"/>
        <v>670</v>
      </c>
      <c r="M16" s="25"/>
      <c r="N16" s="16"/>
      <c r="O16" s="16"/>
      <c r="P16" s="16"/>
    </row>
    <row r="17" s="1" customFormat="1" ht="17" customHeight="1" spans="1:16">
      <c r="A17" s="17">
        <v>10</v>
      </c>
      <c r="B17" s="18" t="s">
        <v>27</v>
      </c>
      <c r="C17" s="19" t="s">
        <v>17</v>
      </c>
      <c r="D17" s="17" t="s">
        <v>18</v>
      </c>
      <c r="E17" s="26">
        <v>16</v>
      </c>
      <c r="F17" s="27">
        <v>140</v>
      </c>
      <c r="G17" s="27">
        <v>170</v>
      </c>
      <c r="H17" s="27">
        <v>140</v>
      </c>
      <c r="I17" s="22">
        <f t="shared" si="0"/>
        <v>150</v>
      </c>
      <c r="J17" s="23">
        <f t="shared" si="1"/>
        <v>17.32</v>
      </c>
      <c r="K17" s="24">
        <f t="shared" si="2"/>
        <v>0.1155</v>
      </c>
      <c r="L17" s="22">
        <f t="shared" si="3"/>
        <v>2400</v>
      </c>
      <c r="M17" s="25"/>
      <c r="N17" s="16"/>
      <c r="O17" s="16"/>
      <c r="P17" s="16"/>
    </row>
    <row r="18" s="1" customFormat="1" ht="18" customHeight="1" spans="1:16">
      <c r="A18" s="17">
        <v>11</v>
      </c>
      <c r="B18" s="18" t="s">
        <v>28</v>
      </c>
      <c r="C18" s="19" t="s">
        <v>17</v>
      </c>
      <c r="D18" s="17" t="s">
        <v>18</v>
      </c>
      <c r="E18" s="26">
        <v>30</v>
      </c>
      <c r="F18" s="27">
        <v>220</v>
      </c>
      <c r="G18" s="27">
        <v>220</v>
      </c>
      <c r="H18" s="27">
        <v>220</v>
      </c>
      <c r="I18" s="22">
        <f t="shared" si="0"/>
        <v>220</v>
      </c>
      <c r="J18" s="23">
        <f t="shared" si="1"/>
        <v>0</v>
      </c>
      <c r="K18" s="24">
        <f t="shared" si="2"/>
        <v>0</v>
      </c>
      <c r="L18" s="22">
        <f t="shared" si="3"/>
        <v>6600</v>
      </c>
      <c r="M18" s="25"/>
      <c r="N18" s="16"/>
      <c r="O18" s="16"/>
      <c r="P18" s="16"/>
    </row>
    <row r="19" s="1" customFormat="1" ht="18" customHeight="1" spans="1:16">
      <c r="A19" s="17">
        <v>12</v>
      </c>
      <c r="B19" s="18" t="s">
        <v>29</v>
      </c>
      <c r="C19" s="19" t="s">
        <v>17</v>
      </c>
      <c r="D19" s="17" t="s">
        <v>18</v>
      </c>
      <c r="E19" s="26">
        <v>3</v>
      </c>
      <c r="F19" s="27">
        <v>335</v>
      </c>
      <c r="G19" s="27">
        <v>300</v>
      </c>
      <c r="H19" s="27">
        <v>335</v>
      </c>
      <c r="I19" s="22">
        <f t="shared" si="0"/>
        <v>323.33</v>
      </c>
      <c r="J19" s="23">
        <f t="shared" si="1"/>
        <v>20.21</v>
      </c>
      <c r="K19" s="24">
        <f t="shared" si="2"/>
        <v>0.0625</v>
      </c>
      <c r="L19" s="22">
        <f t="shared" si="3"/>
        <v>969.99</v>
      </c>
      <c r="M19" s="28"/>
      <c r="N19" s="16"/>
      <c r="O19" s="16"/>
      <c r="P19" s="16"/>
    </row>
    <row r="20" s="1" customFormat="1" ht="18" customHeight="1" spans="1:16">
      <c r="A20" s="17">
        <v>13</v>
      </c>
      <c r="B20" s="18" t="s">
        <v>30</v>
      </c>
      <c r="C20" s="19" t="s">
        <v>17</v>
      </c>
      <c r="D20" s="17" t="s">
        <v>18</v>
      </c>
      <c r="E20" s="26">
        <v>1</v>
      </c>
      <c r="F20" s="27">
        <v>450</v>
      </c>
      <c r="G20" s="27">
        <v>286</v>
      </c>
      <c r="H20" s="27">
        <v>450</v>
      </c>
      <c r="I20" s="22">
        <f t="shared" si="0"/>
        <v>395.33</v>
      </c>
      <c r="J20" s="23">
        <f t="shared" si="1"/>
        <v>94.69</v>
      </c>
      <c r="K20" s="24">
        <f t="shared" si="2"/>
        <v>0.2395</v>
      </c>
      <c r="L20" s="22">
        <f t="shared" si="3"/>
        <v>395.33</v>
      </c>
      <c r="M20" s="28"/>
      <c r="N20" s="16"/>
      <c r="O20" s="16"/>
      <c r="P20" s="16"/>
    </row>
    <row r="21" s="1" customFormat="1" ht="17.4" customHeight="1" spans="1:16">
      <c r="A21" s="17">
        <v>14</v>
      </c>
      <c r="B21" s="18" t="s">
        <v>31</v>
      </c>
      <c r="C21" s="19" t="s">
        <v>17</v>
      </c>
      <c r="D21" s="17" t="s">
        <v>18</v>
      </c>
      <c r="E21" s="26">
        <v>1</v>
      </c>
      <c r="F21" s="27">
        <v>680</v>
      </c>
      <c r="G21" s="27">
        <v>680</v>
      </c>
      <c r="H21" s="27">
        <v>780</v>
      </c>
      <c r="I21" s="22">
        <f t="shared" si="0"/>
        <v>713.33</v>
      </c>
      <c r="J21" s="23">
        <f t="shared" si="1"/>
        <v>57.74</v>
      </c>
      <c r="K21" s="24">
        <f t="shared" si="2"/>
        <v>0.0809</v>
      </c>
      <c r="L21" s="22">
        <f t="shared" si="3"/>
        <v>713.33</v>
      </c>
      <c r="M21" s="29"/>
      <c r="N21" s="16"/>
      <c r="O21" s="16"/>
      <c r="P21" s="16"/>
    </row>
    <row r="22" s="1" customFormat="1" ht="17" customHeight="1" spans="1:16">
      <c r="A22" s="17">
        <v>15</v>
      </c>
      <c r="B22" s="18" t="s">
        <v>32</v>
      </c>
      <c r="C22" s="19" t="s">
        <v>17</v>
      </c>
      <c r="D22" s="17" t="s">
        <v>18</v>
      </c>
      <c r="E22" s="26">
        <v>3</v>
      </c>
      <c r="F22" s="27">
        <v>240</v>
      </c>
      <c r="G22" s="27">
        <v>170</v>
      </c>
      <c r="H22" s="27">
        <v>240</v>
      </c>
      <c r="I22" s="22">
        <f t="shared" si="0"/>
        <v>216.66</v>
      </c>
      <c r="J22" s="23">
        <f t="shared" si="1"/>
        <v>40.41</v>
      </c>
      <c r="K22" s="24">
        <f t="shared" si="2"/>
        <v>0.1865</v>
      </c>
      <c r="L22" s="22">
        <f t="shared" si="3"/>
        <v>649.98</v>
      </c>
      <c r="M22" s="29"/>
      <c r="N22" s="16"/>
      <c r="O22" s="16"/>
      <c r="P22" s="16"/>
    </row>
    <row r="23" s="1" customFormat="1" ht="15" customHeight="1" spans="1:16">
      <c r="A23" s="17">
        <v>16</v>
      </c>
      <c r="B23" s="18" t="s">
        <v>33</v>
      </c>
      <c r="C23" s="19" t="s">
        <v>17</v>
      </c>
      <c r="D23" s="17" t="s">
        <v>18</v>
      </c>
      <c r="E23" s="26">
        <v>12</v>
      </c>
      <c r="F23" s="27">
        <v>80</v>
      </c>
      <c r="G23" s="27">
        <v>85</v>
      </c>
      <c r="H23" s="27">
        <v>120</v>
      </c>
      <c r="I23" s="22">
        <f t="shared" si="0"/>
        <v>95</v>
      </c>
      <c r="J23" s="23">
        <f t="shared" si="1"/>
        <v>21.79</v>
      </c>
      <c r="K23" s="24">
        <f t="shared" si="2"/>
        <v>0.2294</v>
      </c>
      <c r="L23" s="22">
        <f t="shared" si="3"/>
        <v>1140</v>
      </c>
      <c r="M23" s="29"/>
      <c r="N23" s="16"/>
      <c r="O23" s="16"/>
      <c r="P23" s="16"/>
    </row>
    <row r="24" s="1" customFormat="1" ht="15" customHeight="1" spans="1:16">
      <c r="A24" s="17">
        <v>17</v>
      </c>
      <c r="B24" s="18" t="s">
        <v>34</v>
      </c>
      <c r="C24" s="19" t="s">
        <v>17</v>
      </c>
      <c r="D24" s="17" t="s">
        <v>18</v>
      </c>
      <c r="E24" s="26">
        <v>7</v>
      </c>
      <c r="F24" s="27">
        <v>100</v>
      </c>
      <c r="G24" s="27">
        <v>160</v>
      </c>
      <c r="H24" s="27">
        <v>100</v>
      </c>
      <c r="I24" s="22">
        <f t="shared" si="0"/>
        <v>120</v>
      </c>
      <c r="J24" s="23">
        <f t="shared" si="1"/>
        <v>34.64</v>
      </c>
      <c r="K24" s="24">
        <f t="shared" si="2"/>
        <v>0.2887</v>
      </c>
      <c r="L24" s="22">
        <f t="shared" si="3"/>
        <v>840</v>
      </c>
      <c r="M24" s="29"/>
      <c r="N24" s="16"/>
      <c r="O24" s="16"/>
      <c r="P24" s="16"/>
    </row>
    <row r="25" s="1" customFormat="1" ht="17" customHeight="1" spans="1:16">
      <c r="A25" s="17">
        <v>18</v>
      </c>
      <c r="B25" s="18" t="s">
        <v>35</v>
      </c>
      <c r="C25" s="19" t="s">
        <v>17</v>
      </c>
      <c r="D25" s="17" t="s">
        <v>18</v>
      </c>
      <c r="E25" s="26">
        <v>1.44</v>
      </c>
      <c r="F25" s="27">
        <v>174</v>
      </c>
      <c r="G25" s="27">
        <v>205</v>
      </c>
      <c r="H25" s="27">
        <v>374</v>
      </c>
      <c r="I25" s="22">
        <f t="shared" si="0"/>
        <v>251</v>
      </c>
      <c r="J25" s="23">
        <f t="shared" si="1"/>
        <v>107.64</v>
      </c>
      <c r="K25" s="24">
        <f t="shared" si="2"/>
        <v>0.4288</v>
      </c>
      <c r="L25" s="22">
        <f t="shared" si="3"/>
        <v>361.44</v>
      </c>
      <c r="M25" s="29"/>
      <c r="N25" s="16"/>
      <c r="O25" s="16"/>
      <c r="P25" s="16"/>
    </row>
    <row r="26" s="1" customFormat="1" ht="18" customHeight="1" spans="1:16">
      <c r="A26" s="17">
        <v>19</v>
      </c>
      <c r="B26" s="18" t="s">
        <v>36</v>
      </c>
      <c r="C26" s="19" t="s">
        <v>17</v>
      </c>
      <c r="D26" s="17" t="s">
        <v>18</v>
      </c>
      <c r="E26" s="26">
        <v>0.2</v>
      </c>
      <c r="F26" s="30">
        <v>390</v>
      </c>
      <c r="G26" s="30">
        <v>325</v>
      </c>
      <c r="H26" s="30">
        <v>390</v>
      </c>
      <c r="I26" s="22">
        <f t="shared" si="0"/>
        <v>368.33</v>
      </c>
      <c r="J26" s="23">
        <f t="shared" si="1"/>
        <v>37.53</v>
      </c>
      <c r="K26" s="24">
        <f t="shared" si="2"/>
        <v>0.1019</v>
      </c>
      <c r="L26" s="22">
        <f t="shared" si="3"/>
        <v>73.67</v>
      </c>
      <c r="M26" s="29"/>
      <c r="N26" s="16"/>
      <c r="O26" s="16"/>
      <c r="P26" s="16"/>
    </row>
    <row r="27" s="2" customFormat="1" ht="17" customHeight="1" spans="1:16">
      <c r="A27" s="17">
        <v>20</v>
      </c>
      <c r="B27" s="18" t="s">
        <v>37</v>
      </c>
      <c r="C27" s="19" t="s">
        <v>17</v>
      </c>
      <c r="D27" s="19" t="s">
        <v>38</v>
      </c>
      <c r="E27" s="20">
        <v>350</v>
      </c>
      <c r="F27" s="30">
        <v>16.5</v>
      </c>
      <c r="G27" s="30">
        <v>15.5</v>
      </c>
      <c r="H27" s="30">
        <v>16.5</v>
      </c>
      <c r="I27" s="22">
        <f t="shared" si="0"/>
        <v>16.16</v>
      </c>
      <c r="J27" s="23">
        <f t="shared" si="1"/>
        <v>0.58</v>
      </c>
      <c r="K27" s="24">
        <f t="shared" si="2"/>
        <v>0.0359</v>
      </c>
      <c r="L27" s="22">
        <f t="shared" si="3"/>
        <v>5656</v>
      </c>
      <c r="M27" s="29"/>
      <c r="N27" s="7"/>
      <c r="O27" s="7"/>
      <c r="P27" s="7"/>
    </row>
    <row r="28" s="2" customFormat="1" ht="30" customHeight="1" spans="1:16">
      <c r="A28" s="31" t="s">
        <v>39</v>
      </c>
      <c r="B28" s="32"/>
      <c r="C28" s="32"/>
      <c r="D28" s="32"/>
      <c r="E28" s="32"/>
      <c r="F28" s="32"/>
      <c r="G28" s="32"/>
      <c r="H28" s="32"/>
      <c r="I28" s="32"/>
      <c r="J28" s="32"/>
      <c r="K28" s="33"/>
      <c r="L28" s="34">
        <f>SUM(L8:L27)</f>
        <v>85761.38</v>
      </c>
      <c r="M28" s="35"/>
      <c r="N28" s="7"/>
      <c r="O28" s="7"/>
      <c r="P28" s="7"/>
    </row>
    <row r="29" s="2" customFormat="1" ht="20" customHeight="1" spans="1:16">
      <c r="A29" s="36"/>
      <c r="B29" s="6"/>
      <c r="C29" s="6"/>
      <c r="D29" s="6"/>
      <c r="E29" s="6"/>
      <c r="F29" s="6"/>
      <c r="G29" s="6"/>
      <c r="H29" s="6"/>
      <c r="I29" s="6"/>
      <c r="J29" s="6"/>
      <c r="K29" s="6"/>
      <c r="L29" s="7"/>
      <c r="M29" s="7"/>
      <c r="N29" s="7"/>
      <c r="O29" s="7"/>
      <c r="P29" s="7"/>
    </row>
    <row r="30" s="2" customFormat="1" ht="20" customHeight="1" spans="1:16">
      <c r="A30" s="36"/>
      <c r="B30" s="6"/>
      <c r="C30" s="6"/>
      <c r="D30" s="6"/>
      <c r="E30" s="6"/>
      <c r="F30" s="6"/>
      <c r="G30" s="6"/>
      <c r="H30" s="6"/>
      <c r="I30" s="6"/>
      <c r="J30" s="6"/>
      <c r="K30" s="6"/>
      <c r="L30" s="7"/>
      <c r="M30" s="7"/>
      <c r="N30" s="7"/>
      <c r="O30" s="7"/>
      <c r="P30" s="7"/>
    </row>
    <row r="31" s="2" customFormat="1" ht="20" customHeight="1" spans="1:16">
      <c r="A31" s="36"/>
      <c r="B31" s="6"/>
      <c r="C31" s="6"/>
      <c r="D31" s="6"/>
      <c r="E31" s="6"/>
      <c r="F31" s="6"/>
      <c r="G31" s="6"/>
      <c r="H31" s="6"/>
      <c r="I31" s="6"/>
      <c r="J31" s="6"/>
      <c r="K31" s="6"/>
      <c r="L31" s="7"/>
      <c r="M31" s="7"/>
      <c r="N31" s="7"/>
      <c r="O31" s="7"/>
      <c r="P31" s="7"/>
    </row>
    <row r="32" s="2" customFormat="1" ht="20" customHeight="1" spans="1:16">
      <c r="A32" s="36" t="s">
        <v>40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7"/>
      <c r="M32" s="7"/>
      <c r="N32" s="7"/>
      <c r="O32" s="7"/>
      <c r="P32" s="7"/>
    </row>
    <row r="33" s="2" customFormat="1" ht="53" customHeight="1" spans="1:16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7"/>
      <c r="M33" s="7"/>
      <c r="N33" s="7"/>
      <c r="O33" s="7"/>
      <c r="P33" s="7"/>
    </row>
    <row r="34" s="2" customFormat="1" ht="21" customHeight="1" spans="1:16">
      <c r="A34" s="6" t="s">
        <v>41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7"/>
      <c r="M34" s="7"/>
      <c r="N34" s="7"/>
      <c r="O34" s="7"/>
      <c r="P34" s="7"/>
    </row>
    <row r="35" ht="18" spans="1:16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7"/>
      <c r="M35" s="6"/>
      <c r="N35" s="6"/>
      <c r="O35" s="6"/>
      <c r="P35" s="6"/>
    </row>
    <row r="36" ht="18" spans="1:16">
      <c r="A36" s="6" t="s">
        <v>42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7"/>
      <c r="M36" s="6"/>
      <c r="N36" s="6"/>
      <c r="O36" s="6"/>
      <c r="P36" s="6"/>
    </row>
    <row r="37" ht="18" spans="1:16">
      <c r="A37" s="6" t="s">
        <v>43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7"/>
      <c r="M37" s="6"/>
      <c r="N37" s="6"/>
      <c r="O37" s="6"/>
      <c r="P37" s="6"/>
    </row>
    <row r="38" ht="18" spans="1:16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7"/>
      <c r="M38" s="6"/>
      <c r="N38" s="6"/>
      <c r="O38" s="6"/>
      <c r="P38" s="6"/>
    </row>
    <row r="39" ht="18" spans="1:16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7"/>
      <c r="M39" s="6"/>
      <c r="N39" s="6"/>
      <c r="O39" s="6"/>
      <c r="P39" s="6"/>
    </row>
    <row r="40" ht="18" spans="1:16">
      <c r="M40" s="6"/>
      <c r="N40" s="6"/>
      <c r="O40" s="6"/>
      <c r="P40" s="6"/>
    </row>
  </sheetData>
  <mergeCells count="4">
    <mergeCell ref="A1:P1"/>
    <mergeCell ref="A3:P3"/>
    <mergeCell ref="A4:L4"/>
    <mergeCell ref="A28:K28"/>
  </mergeCells>
  <pageMargins left="0.25" right="0.25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Анализ рынка (базовый)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WPS_1777857089</cp:lastModifiedBy>
  <dcterms:created xsi:type="dcterms:W3CDTF">2006-09-28T05:33:00Z</dcterms:created>
  <dcterms:modified xsi:type="dcterms:W3CDTF">2026-07-02T02:01:38Z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430B7B62A58B43468C19FE182C746F5B_13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