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blic\Documents\Контракты 2026\п.4\Контракт № ФОРД ДБФ и БФ\"/>
    </mc:Choice>
  </mc:AlternateContent>
  <bookViews>
    <workbookView xWindow="-480" yWindow="615" windowWidth="15315" windowHeight="11640"/>
  </bookViews>
  <sheets>
    <sheet name="07.02.2022" sheetId="11" r:id="rId1"/>
    <sheet name="Лист1" sheetId="12" r:id="rId2"/>
  </sheets>
  <definedNames>
    <definedName name="_xlnm.Print_Area" localSheetId="0">'07.02.2022'!$A$1:$O$24</definedName>
  </definedNames>
  <calcPr calcId="162913"/>
</workbook>
</file>

<file path=xl/calcChain.xml><?xml version="1.0" encoding="utf-8"?>
<calcChain xmlns="http://schemas.openxmlformats.org/spreadsheetml/2006/main">
  <c r="I6" i="11" l="1"/>
  <c r="I7" i="11"/>
  <c r="J7" i="11" s="1"/>
  <c r="K7" i="11" s="1"/>
  <c r="I8" i="11"/>
  <c r="J8" i="11" s="1"/>
  <c r="K8" i="11" s="1"/>
  <c r="I9" i="11"/>
  <c r="J9" i="11" s="1"/>
  <c r="K9" i="11" s="1"/>
  <c r="I10" i="11"/>
  <c r="J10" i="11" s="1"/>
  <c r="K10" i="11" s="1"/>
  <c r="I11" i="11"/>
  <c r="J11" i="11" s="1"/>
  <c r="K11" i="11" s="1"/>
  <c r="I12" i="11"/>
  <c r="J12" i="11" s="1"/>
  <c r="K12" i="11" s="1"/>
  <c r="I13" i="11"/>
  <c r="J13" i="11" s="1"/>
  <c r="K13" i="11" s="1"/>
  <c r="I14" i="11"/>
  <c r="J6" i="11"/>
  <c r="K6" i="11" s="1"/>
  <c r="J14" i="11"/>
  <c r="K14" i="11" s="1"/>
  <c r="L6" i="11"/>
  <c r="M6" i="11" s="1"/>
  <c r="N6" i="11" s="1"/>
  <c r="O6" i="11" s="1"/>
  <c r="L7" i="11"/>
  <c r="M7" i="11" s="1"/>
  <c r="N7" i="11" s="1"/>
  <c r="O7" i="11" s="1"/>
  <c r="L8" i="11"/>
  <c r="L9" i="11"/>
  <c r="M9" i="11" s="1"/>
  <c r="N9" i="11" s="1"/>
  <c r="O9" i="11" s="1"/>
  <c r="L10" i="11"/>
  <c r="M10" i="11" s="1"/>
  <c r="N10" i="11" s="1"/>
  <c r="O10" i="11" s="1"/>
  <c r="L11" i="11"/>
  <c r="M11" i="11" s="1"/>
  <c r="N11" i="11" s="1"/>
  <c r="O11" i="11" s="1"/>
  <c r="L12" i="11"/>
  <c r="M12" i="11" s="1"/>
  <c r="N12" i="11" s="1"/>
  <c r="O12" i="11" s="1"/>
  <c r="L13" i="11"/>
  <c r="M13" i="11" s="1"/>
  <c r="N13" i="11" s="1"/>
  <c r="O13" i="11" s="1"/>
  <c r="L14" i="11"/>
  <c r="M14" i="11" s="1"/>
  <c r="N14" i="11" s="1"/>
  <c r="O14" i="11" s="1"/>
  <c r="M8" i="11"/>
  <c r="N8" i="11"/>
  <c r="O8" i="11" s="1"/>
  <c r="A7" i="1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G2" i="12"/>
  <c r="G3" i="12"/>
  <c r="G4" i="12"/>
  <c r="G5" i="12"/>
  <c r="G6" i="12"/>
  <c r="G7" i="12"/>
  <c r="G8" i="12"/>
  <c r="G9" i="12"/>
  <c r="G10" i="12"/>
  <c r="G11" i="12"/>
  <c r="G12" i="12"/>
  <c r="G13" i="12"/>
  <c r="G14" i="12"/>
  <c r="G1" i="12"/>
  <c r="C18" i="12"/>
  <c r="A18" i="12"/>
  <c r="L15" i="11"/>
  <c r="M15" i="11" s="1"/>
  <c r="N15" i="11" s="1"/>
  <c r="O15" i="11" s="1"/>
  <c r="L16" i="11"/>
  <c r="M16" i="11" s="1"/>
  <c r="N16" i="11" s="1"/>
  <c r="O16" i="11" s="1"/>
  <c r="L17" i="11"/>
  <c r="M17" i="11" s="1"/>
  <c r="N17" i="11" s="1"/>
  <c r="O17" i="11" s="1"/>
  <c r="L18" i="11"/>
  <c r="M18" i="11" s="1"/>
  <c r="N18" i="11" s="1"/>
  <c r="O18" i="11" s="1"/>
  <c r="L19" i="11"/>
  <c r="M19" i="11" s="1"/>
  <c r="N19" i="11" s="1"/>
  <c r="O19" i="11" s="1"/>
  <c r="L20" i="11"/>
  <c r="M20" i="11" s="1"/>
  <c r="N20" i="11" s="1"/>
  <c r="O20" i="11" s="1"/>
  <c r="L21" i="11"/>
  <c r="M21" i="11" s="1"/>
  <c r="N21" i="11" s="1"/>
  <c r="O21" i="11" s="1"/>
  <c r="I15" i="11"/>
  <c r="J15" i="11" s="1"/>
  <c r="K15" i="11" s="1"/>
  <c r="I16" i="11"/>
  <c r="J16" i="11" s="1"/>
  <c r="K16" i="11" s="1"/>
  <c r="I17" i="11"/>
  <c r="J17" i="11" s="1"/>
  <c r="K17" i="11" s="1"/>
  <c r="I18" i="11"/>
  <c r="J18" i="11" s="1"/>
  <c r="K18" i="11" s="1"/>
  <c r="I19" i="11"/>
  <c r="J19" i="11" s="1"/>
  <c r="K19" i="11" s="1"/>
  <c r="I20" i="11"/>
  <c r="J20" i="11" s="1"/>
  <c r="K20" i="11" s="1"/>
  <c r="I21" i="11"/>
  <c r="J21" i="11" s="1"/>
  <c r="K21" i="11" s="1"/>
  <c r="G15" i="12" l="1"/>
</calcChain>
</file>

<file path=xl/sharedStrings.xml><?xml version="1.0" encoding="utf-8"?>
<sst xmlns="http://schemas.openxmlformats.org/spreadsheetml/2006/main" count="57" uniqueCount="44">
  <si>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</si>
  <si>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</si>
  <si>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</si>
  <si>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</si>
  <si>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</si>
  <si>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Существенные условия исполнения контракта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</si>
  <si>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</si>
  <si>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</si>
  <si>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</si>
  <si>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</si>
  <si>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>рублей</t>
  </si>
  <si>
    <t>Однородность совокупности значений выявленных цен, используемых в расчете Н(М)ЦК, ЦКЕП</t>
  </si>
  <si>
    <t>Н(М)ЦК, ЦКЕП контракта с учетом округления цены за единицу (руб.)</t>
  </si>
  <si>
    <t>Н(М)ЦК, ЦКЕП, определяемая методом сопоставимых рыночных цен (анализа рынка)*</t>
  </si>
  <si>
    <r>
      <t xml:space="preserve">коэффициент вариации цен V (%)           </t>
    </r>
    <r>
      <rPr>
        <i/>
        <sz val="14"/>
        <color indexed="8"/>
        <rFont val="Times New Roman"/>
        <family val="1"/>
        <charset val="204"/>
      </rPr>
      <t xml:space="preserve">         (не должен превышать 33%)</t>
    </r>
  </si>
  <si>
    <t xml:space="preserve">ПРИЛОЖЕНИЕ 4 к государственному контракту №___ от "___"__________2016г.                                                              о невозможности (нецелесообразности) использования иных способов определения поставщика (подрядчика, исполнителя), обоснование цены контракта и иных существенных условий исполнения контракта при осуществлении закупки у единственного поставщика (подрядчика, исполнителя) для обеспечения государственных (муниципальных) нужд
</t>
  </si>
  <si>
    <t>Старший инспектор ГКБО</t>
  </si>
  <si>
    <t>Н.С. Капустина</t>
  </si>
  <si>
    <t>В результате проведенного расчета, ЦКЕП контракта составила:</t>
  </si>
  <si>
    <t xml:space="preserve">Обоснование  цены контракта, заключаемого с единственным поставщиком (подрядчиком, исполнителем), ЦКЕП
</t>
  </si>
  <si>
    <t>шт</t>
  </si>
  <si>
    <t>* При определении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</t>
  </si>
  <si>
    <t>усл.ед</t>
  </si>
  <si>
    <t>Замена комплекта сцепления</t>
  </si>
  <si>
    <t>Демонтаж-монтаж подрамника</t>
  </si>
  <si>
    <t>Замена насоса ГУР</t>
  </si>
  <si>
    <t>Промывка системы ГУР</t>
  </si>
  <si>
    <t>Замена сальников привода (два)</t>
  </si>
  <si>
    <t>Замена масла МКПП</t>
  </si>
  <si>
    <t>Схождение-развал</t>
  </si>
  <si>
    <t>Насос ГУР</t>
  </si>
  <si>
    <t>Бачок ГУР</t>
  </si>
  <si>
    <t>Жидкость ГУР</t>
  </si>
  <si>
    <t>Комплект сцепления</t>
  </si>
  <si>
    <t>Подшипник выжимной</t>
  </si>
  <si>
    <t>Масло МКПП</t>
  </si>
  <si>
    <t>Сальник привода МКПП</t>
  </si>
  <si>
    <t>Обезжириватель универсальный</t>
  </si>
  <si>
    <t>Очиститель универсальный</t>
  </si>
  <si>
    <t>л</t>
  </si>
  <si>
    <r>
      <rPr>
        <b/>
        <sz val="11"/>
        <color indexed="8"/>
        <rFont val="Times New Roman"/>
        <family val="1"/>
        <charset val="204"/>
      </rPr>
      <t>Расчет Н(М)ЦК по формуле</t>
    </r>
    <r>
      <rPr>
        <sz val="11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</si>
  <si>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Источник 1 вх № 315 от 26.08.2026</t>
  </si>
  <si>
    <t>Источник 2 вх № 316 от 26.08.2026</t>
  </si>
  <si>
    <t>Источник 3 вх № 317 от 26.08.2026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</si>
</sst>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#,##0.000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20"/>
      <color rgb="FF0070C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9"/>
      <color theme="1"/>
      <name val="Arial"/>
      <family val="2"/>
      <charset val="204"/>
    </font>
    <font>
      <b/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5" fillId="0" borderId="0" xfId="0" applyFont="1"/>
    <xf numFmtId="0" fontId="1" fillId="0" borderId="0" xfId="0" applyFont="1" applyFill="1" applyAlignment="1" applyProtection="1">
      <alignment vertical="center"/>
      <protection locked="0"/>
    </xf>
    <xf numFmtId="0" fontId="6" fillId="0" borderId="0" xfId="0" applyFont="1"/>
    <xf numFmtId="0" fontId="2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2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0" fontId="4" fillId="0" borderId="0" xfId="0" applyFont="1"/>
    <xf numFmtId="164" fontId="4" fillId="0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6" fillId="0" borderId="0" xfId="0" applyFont="1" applyFill="1"/>
    <xf numFmtId="0" fontId="5" fillId="0" borderId="0" xfId="0" applyFont="1" applyFill="1"/>
    <xf numFmtId="0" fontId="4" fillId="0" borderId="0" xfId="0" applyFont="1" applyFill="1" applyAlignment="1" applyProtection="1">
      <alignment wrapText="1"/>
      <protection locked="0"/>
    </xf>
    <xf numFmtId="4" fontId="10" fillId="2" borderId="0" xfId="0" applyNumberFormat="1" applyFont="1" applyFill="1"/>
    <xf numFmtId="0" fontId="8" fillId="0" borderId="0" xfId="0" applyFont="1"/>
    <xf numFmtId="0" fontId="8" fillId="0" borderId="0" xfId="0" applyFont="1" applyFill="1" applyAlignment="1" applyProtection="1">
      <alignment wrapText="1"/>
      <protection locked="0"/>
    </xf>
    <xf numFmtId="164" fontId="8" fillId="0" borderId="0" xfId="0" applyNumberFormat="1" applyFont="1" applyFill="1" applyAlignment="1" applyProtection="1">
      <alignment horizontal="center" vertical="center"/>
      <protection locked="0"/>
    </xf>
    <xf numFmtId="0" fontId="8" fillId="0" borderId="0" xfId="0" applyFont="1" applyFill="1" applyAlignment="1" applyProtection="1">
      <alignment vertical="center"/>
      <protection locked="0"/>
    </xf>
    <xf numFmtId="4" fontId="8" fillId="0" borderId="0" xfId="0" applyNumberFormat="1" applyFont="1" applyFill="1" applyBorder="1" applyAlignment="1" applyProtection="1">
      <alignment vertical="center"/>
      <protection locked="0"/>
    </xf>
    <xf numFmtId="4" fontId="8" fillId="0" borderId="0" xfId="0" applyNumberFormat="1" applyFont="1" applyFill="1" applyAlignment="1" applyProtection="1">
      <alignment vertical="center"/>
      <protection locked="0"/>
    </xf>
    <xf numFmtId="0" fontId="8" fillId="0" borderId="0" xfId="0" applyFont="1" applyFill="1"/>
    <xf numFmtId="0" fontId="2" fillId="0" borderId="1" xfId="0" applyFont="1" applyBorder="1" applyAlignment="1">
      <alignment horizontal="center" vertical="top" wrapText="1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/>
    <xf numFmtId="4" fontId="9" fillId="0" borderId="0" xfId="0" applyNumberFormat="1" applyFont="1" applyFill="1"/>
    <xf numFmtId="4" fontId="8" fillId="0" borderId="0" xfId="0" applyNumberFormat="1" applyFont="1" applyFill="1" applyAlignment="1" applyProtection="1">
      <alignment wrapText="1"/>
      <protection locked="0"/>
    </xf>
    <xf numFmtId="4" fontId="8" fillId="0" borderId="0" xfId="0" applyNumberFormat="1" applyFont="1" applyFill="1" applyAlignment="1" applyProtection="1">
      <alignment horizontal="center" vertical="center"/>
      <protection locked="0"/>
    </xf>
    <xf numFmtId="165" fontId="8" fillId="0" borderId="0" xfId="0" applyNumberFormat="1" applyFont="1" applyFill="1" applyAlignment="1" applyProtection="1">
      <alignment horizontal="center" vertical="center"/>
      <protection locked="0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textRotation="90" wrapText="1"/>
    </xf>
    <xf numFmtId="4" fontId="4" fillId="0" borderId="6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  <xf numFmtId="4" fontId="9" fillId="3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wrapText="1"/>
    </xf>
    <xf numFmtId="0" fontId="16" fillId="4" borderId="10" xfId="0" applyFont="1" applyFill="1" applyBorder="1" applyAlignment="1">
      <alignment horizontal="center" vertical="top" wrapText="1"/>
    </xf>
    <xf numFmtId="0" fontId="15" fillId="4" borderId="1" xfId="0" applyFont="1" applyFill="1" applyBorder="1" applyAlignment="1">
      <alignment wrapText="1"/>
    </xf>
    <xf numFmtId="0" fontId="15" fillId="4" borderId="1" xfId="0" applyFont="1" applyFill="1" applyBorder="1" applyAlignment="1">
      <alignment vertical="top" wrapText="1"/>
    </xf>
    <xf numFmtId="4" fontId="9" fillId="3" borderId="12" xfId="0" applyNumberFormat="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2" fillId="0" borderId="0" xfId="0" applyFont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4" fontId="12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Fill="1" applyAlignment="1" applyProtection="1">
      <alignment horizontal="right" vertical="center"/>
      <protection locked="0"/>
    </xf>
    <xf numFmtId="4" fontId="14" fillId="3" borderId="4" xfId="0" applyNumberFormat="1" applyFont="1" applyFill="1" applyBorder="1" applyAlignment="1">
      <alignment horizontal="center" vertical="center"/>
    </xf>
    <xf numFmtId="4" fontId="14" fillId="3" borderId="1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3175</xdr:colOff>
      <xdr:row>4</xdr:row>
      <xdr:rowOff>2032000</xdr:rowOff>
    </xdr:from>
    <xdr:to>
      <xdr:col>10</xdr:col>
      <xdr:colOff>936625</xdr:colOff>
      <xdr:row>4</xdr:row>
      <xdr:rowOff>2384425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36925" y="325437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3175</xdr:colOff>
      <xdr:row>4</xdr:row>
      <xdr:rowOff>1225550</xdr:rowOff>
    </xdr:from>
    <xdr:to>
      <xdr:col>9</xdr:col>
      <xdr:colOff>993775</xdr:colOff>
      <xdr:row>4</xdr:row>
      <xdr:rowOff>1663700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020925" y="2447925"/>
          <a:ext cx="9906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34925</xdr:colOff>
      <xdr:row>4</xdr:row>
      <xdr:rowOff>2235200</xdr:rowOff>
    </xdr:from>
    <xdr:to>
      <xdr:col>12</xdr:col>
      <xdr:colOff>12700</xdr:colOff>
      <xdr:row>5</xdr:row>
      <xdr:rowOff>9525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021175" y="345757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266700</xdr:colOff>
      <xdr:row>4</xdr:row>
      <xdr:rowOff>1400175</xdr:rowOff>
    </xdr:from>
    <xdr:to>
      <xdr:col>11</xdr:col>
      <xdr:colOff>419100</xdr:colOff>
      <xdr:row>4</xdr:row>
      <xdr:rowOff>1628775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6116300" y="25527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7"/>
  <sheetViews>
    <sheetView tabSelected="1" view="pageBreakPreview" topLeftCell="A4" zoomScale="60" zoomScaleNormal="55" workbookViewId="0">
      <selection activeCell="J11" sqref="J11"/>
    </sheetView>
  </sheetViews>
  <sheetFormatPr defaultRowHeight="18.75" x14ac:dyDescent="0.3"/>
  <cols>
    <col min="1" max="1" width="8.85546875" style="1" customWidth="1"/>
    <col min="2" max="2" width="93.42578125" style="1" customWidth="1"/>
    <col min="3" max="3" width="26.28515625" style="1" customWidth="1"/>
    <col min="4" max="4" width="9.85546875" style="8" customWidth="1"/>
    <col min="5" max="5" width="13.42578125" style="8" customWidth="1"/>
    <col min="6" max="6" width="16.7109375" style="12" customWidth="1"/>
    <col min="7" max="7" width="19.7109375" style="12" bestFit="1" customWidth="1"/>
    <col min="8" max="8" width="16.85546875" style="12" bestFit="1" customWidth="1"/>
    <col min="9" max="9" width="20.42578125" style="1" customWidth="1"/>
    <col min="10" max="10" width="15.140625" style="1" customWidth="1"/>
    <col min="11" max="11" width="14.28515625" style="1" customWidth="1"/>
    <col min="12" max="12" width="22.7109375" style="1" customWidth="1"/>
    <col min="13" max="13" width="17.140625" style="1" customWidth="1"/>
    <col min="14" max="14" width="13.85546875" style="1" customWidth="1"/>
    <col min="15" max="15" width="14.7109375" style="1" customWidth="1"/>
    <col min="16" max="19" width="9.140625" style="1"/>
    <col min="20" max="20" width="25.42578125" style="1" bestFit="1" customWidth="1"/>
    <col min="21" max="16384" width="9.140625" style="1"/>
  </cols>
  <sheetData>
    <row r="2" spans="1:20" ht="168.75" hidden="1" customHeight="1" x14ac:dyDescent="0.3">
      <c r="A2" s="3"/>
      <c r="B2" s="3"/>
      <c r="C2" s="3"/>
      <c r="F2" s="11"/>
      <c r="G2" s="11"/>
      <c r="H2" s="11"/>
      <c r="I2" s="3"/>
      <c r="J2" s="3"/>
      <c r="K2" s="49" t="s">
        <v>15</v>
      </c>
      <c r="L2" s="49"/>
      <c r="M2" s="49"/>
      <c r="N2" s="49"/>
      <c r="O2" s="49"/>
    </row>
    <row r="3" spans="1:20" ht="39" customHeight="1" x14ac:dyDescent="0.2">
      <c r="A3" s="50" t="s">
        <v>19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20" ht="39" customHeight="1" x14ac:dyDescent="0.2">
      <c r="A4" s="51" t="s">
        <v>0</v>
      </c>
      <c r="B4" s="51" t="s">
        <v>2</v>
      </c>
      <c r="C4" s="52" t="s">
        <v>5</v>
      </c>
      <c r="D4" s="52" t="s">
        <v>1</v>
      </c>
      <c r="E4" s="52" t="s">
        <v>3</v>
      </c>
      <c r="F4" s="54" t="s">
        <v>4</v>
      </c>
      <c r="G4" s="55"/>
      <c r="H4" s="55"/>
      <c r="I4" s="56" t="s">
        <v>11</v>
      </c>
      <c r="J4" s="56"/>
      <c r="K4" s="56"/>
      <c r="L4" s="57" t="s">
        <v>13</v>
      </c>
      <c r="M4" s="57"/>
      <c r="N4" s="57"/>
      <c r="O4" s="57"/>
    </row>
    <row r="5" spans="1:20" ht="204" customHeight="1" x14ac:dyDescent="0.4">
      <c r="A5" s="51"/>
      <c r="B5" s="52"/>
      <c r="C5" s="53"/>
      <c r="D5" s="53"/>
      <c r="E5" s="53"/>
      <c r="F5" s="33" t="s">
        <v>41</v>
      </c>
      <c r="G5" s="33" t="s">
        <v>42</v>
      </c>
      <c r="H5" s="33" t="s">
        <v>43</v>
      </c>
      <c r="I5" s="35" t="s">
        <v>7</v>
      </c>
      <c r="J5" s="22" t="s">
        <v>6</v>
      </c>
      <c r="K5" s="4" t="s">
        <v>14</v>
      </c>
      <c r="L5" s="47" t="s">
        <v>40</v>
      </c>
      <c r="M5" s="5" t="s">
        <v>8</v>
      </c>
      <c r="N5" s="5" t="s">
        <v>9</v>
      </c>
      <c r="O5" s="5" t="s">
        <v>12</v>
      </c>
      <c r="T5" s="14"/>
    </row>
    <row r="6" spans="1:20" ht="45" customHeight="1" x14ac:dyDescent="0.4">
      <c r="A6" s="38">
        <v>1</v>
      </c>
      <c r="B6" s="42" t="s">
        <v>23</v>
      </c>
      <c r="C6" s="48"/>
      <c r="D6" s="46" t="s">
        <v>22</v>
      </c>
      <c r="E6" s="45">
        <v>1</v>
      </c>
      <c r="F6" s="29">
        <v>16000</v>
      </c>
      <c r="G6" s="29">
        <v>16450</v>
      </c>
      <c r="H6" s="29">
        <v>17100</v>
      </c>
      <c r="I6" s="29">
        <f t="shared" ref="I6:I14" si="0">AVERAGE(F6:H6)</f>
        <v>16516.666666666668</v>
      </c>
      <c r="J6" s="34">
        <f t="shared" ref="J6:J14" si="1">SQRT(((SUM((POWER(H6-I6,2)),(POWER(G6-I6,2)),(POWER(F6-I6,2)))/(COLUMNS(F6:H6)-1))))</f>
        <v>553.022000767902</v>
      </c>
      <c r="K6" s="30">
        <f t="shared" ref="K6:K14" si="2">J6/I6*100</f>
        <v>3.3482664022274586</v>
      </c>
      <c r="L6" s="31">
        <f t="shared" ref="L6:L14" si="3">((E6/3)*(SUM(F6:H6)))</f>
        <v>16516.666666666664</v>
      </c>
      <c r="M6" s="31">
        <f t="shared" ref="M6:M14" si="4">L6/E6</f>
        <v>16516.666666666664</v>
      </c>
      <c r="N6" s="31">
        <f t="shared" ref="N6:N14" si="5">ROUND(M6,2)</f>
        <v>16516.669999999998</v>
      </c>
      <c r="O6" s="32">
        <f t="shared" ref="O6:O14" si="6">N6*E6</f>
        <v>16516.669999999998</v>
      </c>
      <c r="T6" s="14"/>
    </row>
    <row r="7" spans="1:20" ht="45" customHeight="1" x14ac:dyDescent="0.4">
      <c r="A7" s="38">
        <f>1+A6</f>
        <v>2</v>
      </c>
      <c r="B7" s="42" t="s">
        <v>24</v>
      </c>
      <c r="C7" s="48"/>
      <c r="D7" s="46" t="s">
        <v>22</v>
      </c>
      <c r="E7" s="45">
        <v>1</v>
      </c>
      <c r="F7" s="29">
        <v>6500</v>
      </c>
      <c r="G7" s="29">
        <v>7200</v>
      </c>
      <c r="H7" s="29">
        <v>6800</v>
      </c>
      <c r="I7" s="29">
        <f t="shared" si="0"/>
        <v>6833.333333333333</v>
      </c>
      <c r="J7" s="34">
        <f t="shared" si="1"/>
        <v>351.18845842842467</v>
      </c>
      <c r="K7" s="30">
        <f t="shared" si="2"/>
        <v>5.1393432940745072</v>
      </c>
      <c r="L7" s="31">
        <f t="shared" si="3"/>
        <v>6833.333333333333</v>
      </c>
      <c r="M7" s="31">
        <f t="shared" si="4"/>
        <v>6833.333333333333</v>
      </c>
      <c r="N7" s="31">
        <f t="shared" si="5"/>
        <v>6833.33</v>
      </c>
      <c r="O7" s="32">
        <f t="shared" si="6"/>
        <v>6833.33</v>
      </c>
      <c r="T7" s="14"/>
    </row>
    <row r="8" spans="1:20" ht="45" customHeight="1" x14ac:dyDescent="0.4">
      <c r="A8" s="38">
        <f t="shared" ref="A8:A21" si="7">1+A7</f>
        <v>3</v>
      </c>
      <c r="B8" s="43" t="s">
        <v>25</v>
      </c>
      <c r="C8" s="48"/>
      <c r="D8" s="46" t="s">
        <v>22</v>
      </c>
      <c r="E8" s="45">
        <v>1</v>
      </c>
      <c r="F8" s="29">
        <v>8500</v>
      </c>
      <c r="G8" s="29">
        <v>9100</v>
      </c>
      <c r="H8" s="29">
        <v>9300</v>
      </c>
      <c r="I8" s="29">
        <f t="shared" si="0"/>
        <v>8966.6666666666661</v>
      </c>
      <c r="J8" s="34">
        <f t="shared" si="1"/>
        <v>416.33319989322655</v>
      </c>
      <c r="K8" s="30">
        <f t="shared" si="2"/>
        <v>4.6431211884002961</v>
      </c>
      <c r="L8" s="31">
        <f t="shared" si="3"/>
        <v>8966.6666666666661</v>
      </c>
      <c r="M8" s="31">
        <f t="shared" si="4"/>
        <v>8966.6666666666661</v>
      </c>
      <c r="N8" s="31">
        <f t="shared" si="5"/>
        <v>8966.67</v>
      </c>
      <c r="O8" s="32">
        <f t="shared" si="6"/>
        <v>8966.67</v>
      </c>
      <c r="T8" s="14"/>
    </row>
    <row r="9" spans="1:20" ht="45" customHeight="1" x14ac:dyDescent="0.4">
      <c r="A9" s="38">
        <f t="shared" si="7"/>
        <v>4</v>
      </c>
      <c r="B9" s="42" t="s">
        <v>26</v>
      </c>
      <c r="C9" s="48"/>
      <c r="D9" s="46" t="s">
        <v>22</v>
      </c>
      <c r="E9" s="45">
        <v>1</v>
      </c>
      <c r="F9" s="29">
        <v>3500</v>
      </c>
      <c r="G9" s="29">
        <v>3600</v>
      </c>
      <c r="H9" s="29">
        <v>3800</v>
      </c>
      <c r="I9" s="29">
        <f t="shared" si="0"/>
        <v>3633.3333333333335</v>
      </c>
      <c r="J9" s="34">
        <f t="shared" si="1"/>
        <v>152.75252316519467</v>
      </c>
      <c r="K9" s="30">
        <f t="shared" si="2"/>
        <v>4.2041978852805872</v>
      </c>
      <c r="L9" s="31">
        <f t="shared" si="3"/>
        <v>3633.333333333333</v>
      </c>
      <c r="M9" s="31">
        <f t="shared" si="4"/>
        <v>3633.333333333333</v>
      </c>
      <c r="N9" s="31">
        <f t="shared" si="5"/>
        <v>3633.33</v>
      </c>
      <c r="O9" s="32">
        <f t="shared" si="6"/>
        <v>3633.33</v>
      </c>
      <c r="T9" s="14"/>
    </row>
    <row r="10" spans="1:20" ht="45" customHeight="1" x14ac:dyDescent="0.4">
      <c r="A10" s="38">
        <f t="shared" si="7"/>
        <v>5</v>
      </c>
      <c r="B10" s="42" t="s">
        <v>27</v>
      </c>
      <c r="C10" s="48"/>
      <c r="D10" s="46" t="s">
        <v>22</v>
      </c>
      <c r="E10" s="45">
        <v>1</v>
      </c>
      <c r="F10" s="29">
        <v>3500</v>
      </c>
      <c r="G10" s="29">
        <v>3600</v>
      </c>
      <c r="H10" s="29">
        <v>3800</v>
      </c>
      <c r="I10" s="29">
        <f t="shared" si="0"/>
        <v>3633.3333333333335</v>
      </c>
      <c r="J10" s="34">
        <f t="shared" si="1"/>
        <v>152.75252316519467</v>
      </c>
      <c r="K10" s="30">
        <f t="shared" si="2"/>
        <v>4.2041978852805872</v>
      </c>
      <c r="L10" s="31">
        <f t="shared" si="3"/>
        <v>3633.333333333333</v>
      </c>
      <c r="M10" s="31">
        <f t="shared" si="4"/>
        <v>3633.333333333333</v>
      </c>
      <c r="N10" s="31">
        <f t="shared" si="5"/>
        <v>3633.33</v>
      </c>
      <c r="O10" s="32">
        <f t="shared" si="6"/>
        <v>3633.33</v>
      </c>
      <c r="T10" s="14"/>
    </row>
    <row r="11" spans="1:20" ht="45" customHeight="1" x14ac:dyDescent="0.4">
      <c r="A11" s="38">
        <f t="shared" si="7"/>
        <v>6</v>
      </c>
      <c r="B11" s="43" t="s">
        <v>28</v>
      </c>
      <c r="C11" s="48"/>
      <c r="D11" s="46" t="s">
        <v>22</v>
      </c>
      <c r="E11" s="45">
        <v>1</v>
      </c>
      <c r="F11" s="29">
        <v>1900</v>
      </c>
      <c r="G11" s="29">
        <v>2100</v>
      </c>
      <c r="H11" s="29">
        <v>2500</v>
      </c>
      <c r="I11" s="29">
        <f t="shared" si="0"/>
        <v>2166.6666666666665</v>
      </c>
      <c r="J11" s="34">
        <f t="shared" si="1"/>
        <v>305.50504633038935</v>
      </c>
      <c r="K11" s="30">
        <f t="shared" si="2"/>
        <v>14.100232907556432</v>
      </c>
      <c r="L11" s="31">
        <f t="shared" si="3"/>
        <v>2166.6666666666665</v>
      </c>
      <c r="M11" s="31">
        <f t="shared" si="4"/>
        <v>2166.6666666666665</v>
      </c>
      <c r="N11" s="31">
        <f t="shared" si="5"/>
        <v>2166.67</v>
      </c>
      <c r="O11" s="32">
        <f t="shared" si="6"/>
        <v>2166.67</v>
      </c>
      <c r="T11" s="14"/>
    </row>
    <row r="12" spans="1:20" ht="45" customHeight="1" x14ac:dyDescent="0.4">
      <c r="A12" s="38">
        <f t="shared" si="7"/>
        <v>7</v>
      </c>
      <c r="B12" s="42" t="s">
        <v>29</v>
      </c>
      <c r="C12" s="48"/>
      <c r="D12" s="46" t="s">
        <v>22</v>
      </c>
      <c r="E12" s="45">
        <v>1</v>
      </c>
      <c r="F12" s="29">
        <v>1000</v>
      </c>
      <c r="G12" s="29">
        <v>1500</v>
      </c>
      <c r="H12" s="29">
        <v>1700</v>
      </c>
      <c r="I12" s="29">
        <f t="shared" si="0"/>
        <v>1400</v>
      </c>
      <c r="J12" s="34">
        <f t="shared" si="1"/>
        <v>360.55512754639892</v>
      </c>
      <c r="K12" s="30">
        <f t="shared" si="2"/>
        <v>25.753937681885635</v>
      </c>
      <c r="L12" s="31">
        <f t="shared" si="3"/>
        <v>1400</v>
      </c>
      <c r="M12" s="31">
        <f t="shared" si="4"/>
        <v>1400</v>
      </c>
      <c r="N12" s="31">
        <f t="shared" si="5"/>
        <v>1400</v>
      </c>
      <c r="O12" s="32">
        <f t="shared" si="6"/>
        <v>1400</v>
      </c>
      <c r="T12" s="14"/>
    </row>
    <row r="13" spans="1:20" ht="45" customHeight="1" x14ac:dyDescent="0.4">
      <c r="A13" s="38">
        <f t="shared" si="7"/>
        <v>8</v>
      </c>
      <c r="B13" s="42" t="s">
        <v>30</v>
      </c>
      <c r="C13" s="48"/>
      <c r="D13" s="46" t="s">
        <v>20</v>
      </c>
      <c r="E13" s="45">
        <v>1</v>
      </c>
      <c r="F13" s="29">
        <v>17650</v>
      </c>
      <c r="G13" s="29">
        <v>18000</v>
      </c>
      <c r="H13" s="29">
        <v>19500</v>
      </c>
      <c r="I13" s="29">
        <f t="shared" si="0"/>
        <v>18383.333333333332</v>
      </c>
      <c r="J13" s="34">
        <f t="shared" si="1"/>
        <v>982.76819918703779</v>
      </c>
      <c r="K13" s="30">
        <f t="shared" si="2"/>
        <v>5.345973884970288</v>
      </c>
      <c r="L13" s="31">
        <f t="shared" si="3"/>
        <v>18383.333333333332</v>
      </c>
      <c r="M13" s="31">
        <f t="shared" si="4"/>
        <v>18383.333333333332</v>
      </c>
      <c r="N13" s="31">
        <f t="shared" si="5"/>
        <v>18383.330000000002</v>
      </c>
      <c r="O13" s="32">
        <f t="shared" si="6"/>
        <v>18383.330000000002</v>
      </c>
      <c r="T13" s="14"/>
    </row>
    <row r="14" spans="1:20" ht="45" customHeight="1" x14ac:dyDescent="0.4">
      <c r="A14" s="38">
        <f t="shared" si="7"/>
        <v>9</v>
      </c>
      <c r="B14" s="42" t="s">
        <v>31</v>
      </c>
      <c r="C14" s="48"/>
      <c r="D14" s="46" t="s">
        <v>20</v>
      </c>
      <c r="E14" s="45">
        <v>1</v>
      </c>
      <c r="F14" s="29">
        <v>1950</v>
      </c>
      <c r="G14" s="29">
        <v>2250</v>
      </c>
      <c r="H14" s="29">
        <v>2510</v>
      </c>
      <c r="I14" s="29">
        <f t="shared" si="0"/>
        <v>2236.6666666666665</v>
      </c>
      <c r="J14" s="34">
        <f t="shared" si="1"/>
        <v>280.23799409311607</v>
      </c>
      <c r="K14" s="30">
        <f t="shared" si="2"/>
        <v>12.529269482553627</v>
      </c>
      <c r="L14" s="31">
        <f t="shared" si="3"/>
        <v>2236.6666666666665</v>
      </c>
      <c r="M14" s="31">
        <f t="shared" si="4"/>
        <v>2236.6666666666665</v>
      </c>
      <c r="N14" s="31">
        <f t="shared" si="5"/>
        <v>2236.67</v>
      </c>
      <c r="O14" s="32">
        <f t="shared" si="6"/>
        <v>2236.67</v>
      </c>
      <c r="T14" s="14"/>
    </row>
    <row r="15" spans="1:20" ht="45" customHeight="1" x14ac:dyDescent="0.4">
      <c r="A15" s="38">
        <f t="shared" si="7"/>
        <v>10</v>
      </c>
      <c r="B15" s="42" t="s">
        <v>32</v>
      </c>
      <c r="C15" s="48"/>
      <c r="D15" s="46" t="s">
        <v>39</v>
      </c>
      <c r="E15" s="45">
        <v>2</v>
      </c>
      <c r="F15" s="36">
        <v>1500</v>
      </c>
      <c r="G15" s="29">
        <v>2000</v>
      </c>
      <c r="H15" s="29">
        <v>2250</v>
      </c>
      <c r="I15" s="29">
        <f t="shared" ref="I15:I21" si="8">AVERAGE(F15:H15)</f>
        <v>1916.6666666666667</v>
      </c>
      <c r="J15" s="34">
        <f t="shared" ref="J15:J21" si="9">SQRT(((SUM((POWER(H15-I15,2)),(POWER(G15-I15,2)),(POWER(F15-I15,2)))/(COLUMNS(F15:H15)-1))))</f>
        <v>381.8813079129867</v>
      </c>
      <c r="K15" s="30">
        <f t="shared" ref="K15:K21" si="10">J15/I15*100</f>
        <v>19.924242151981915</v>
      </c>
      <c r="L15" s="31">
        <f t="shared" ref="L15:L21" si="11">((E15/3)*(SUM(F15:H15)))</f>
        <v>3833.333333333333</v>
      </c>
      <c r="M15" s="31">
        <f t="shared" ref="M15:M21" si="12">L15/E15</f>
        <v>1916.6666666666665</v>
      </c>
      <c r="N15" s="31">
        <f t="shared" ref="N15:N21" si="13">ROUND(M15,2)</f>
        <v>1916.67</v>
      </c>
      <c r="O15" s="32">
        <f t="shared" ref="O15:O21" si="14">N15*E15</f>
        <v>3833.34</v>
      </c>
      <c r="T15" s="14"/>
    </row>
    <row r="16" spans="1:20" ht="45" customHeight="1" x14ac:dyDescent="0.4">
      <c r="A16" s="38">
        <f t="shared" si="7"/>
        <v>11</v>
      </c>
      <c r="B16" s="43" t="s">
        <v>33</v>
      </c>
      <c r="C16" s="37"/>
      <c r="D16" s="46" t="s">
        <v>20</v>
      </c>
      <c r="E16" s="45">
        <v>1</v>
      </c>
      <c r="F16" s="36">
        <v>27900</v>
      </c>
      <c r="G16" s="29">
        <v>30000</v>
      </c>
      <c r="H16" s="29">
        <v>31500</v>
      </c>
      <c r="I16" s="29">
        <f t="shared" si="8"/>
        <v>29800</v>
      </c>
      <c r="J16" s="34">
        <f t="shared" si="9"/>
        <v>1808.3141320025125</v>
      </c>
      <c r="K16" s="30">
        <f t="shared" si="10"/>
        <v>6.0681682281963498</v>
      </c>
      <c r="L16" s="31">
        <f t="shared" si="11"/>
        <v>29800</v>
      </c>
      <c r="M16" s="31">
        <f t="shared" si="12"/>
        <v>29800</v>
      </c>
      <c r="N16" s="31">
        <f t="shared" si="13"/>
        <v>29800</v>
      </c>
      <c r="O16" s="32">
        <f t="shared" si="14"/>
        <v>29800</v>
      </c>
      <c r="T16" s="14"/>
    </row>
    <row r="17" spans="1:20" ht="45" customHeight="1" x14ac:dyDescent="0.4">
      <c r="A17" s="38">
        <f t="shared" si="7"/>
        <v>12</v>
      </c>
      <c r="B17" s="43" t="s">
        <v>34</v>
      </c>
      <c r="C17" s="37"/>
      <c r="D17" s="46" t="s">
        <v>20</v>
      </c>
      <c r="E17" s="45">
        <v>1</v>
      </c>
      <c r="F17" s="36">
        <v>16500</v>
      </c>
      <c r="G17" s="29">
        <v>16900</v>
      </c>
      <c r="H17" s="29">
        <v>17200</v>
      </c>
      <c r="I17" s="29">
        <f t="shared" si="8"/>
        <v>16866.666666666668</v>
      </c>
      <c r="J17" s="34">
        <f t="shared" si="9"/>
        <v>351.18845842842467</v>
      </c>
      <c r="K17" s="30">
        <f t="shared" si="10"/>
        <v>2.0821450104452053</v>
      </c>
      <c r="L17" s="31">
        <f t="shared" si="11"/>
        <v>16866.666666666664</v>
      </c>
      <c r="M17" s="31">
        <f t="shared" si="12"/>
        <v>16866.666666666664</v>
      </c>
      <c r="N17" s="31">
        <f t="shared" si="13"/>
        <v>16866.669999999998</v>
      </c>
      <c r="O17" s="32">
        <f t="shared" si="14"/>
        <v>16866.669999999998</v>
      </c>
      <c r="T17" s="14"/>
    </row>
    <row r="18" spans="1:20" ht="45" customHeight="1" x14ac:dyDescent="0.4">
      <c r="A18" s="38">
        <f t="shared" si="7"/>
        <v>13</v>
      </c>
      <c r="B18" s="43" t="s">
        <v>35</v>
      </c>
      <c r="C18" s="37"/>
      <c r="D18" s="46" t="s">
        <v>39</v>
      </c>
      <c r="E18" s="45">
        <v>2</v>
      </c>
      <c r="F18" s="36">
        <v>1550</v>
      </c>
      <c r="G18" s="29">
        <v>1700</v>
      </c>
      <c r="H18" s="29">
        <v>1850</v>
      </c>
      <c r="I18" s="29">
        <f t="shared" si="8"/>
        <v>1700</v>
      </c>
      <c r="J18" s="34">
        <f t="shared" si="9"/>
        <v>150</v>
      </c>
      <c r="K18" s="30">
        <f t="shared" si="10"/>
        <v>8.8235294117647065</v>
      </c>
      <c r="L18" s="31">
        <f t="shared" si="11"/>
        <v>3400</v>
      </c>
      <c r="M18" s="31">
        <f t="shared" si="12"/>
        <v>1700</v>
      </c>
      <c r="N18" s="31">
        <f t="shared" si="13"/>
        <v>1700</v>
      </c>
      <c r="O18" s="32">
        <f t="shared" si="14"/>
        <v>3400</v>
      </c>
      <c r="T18" s="14"/>
    </row>
    <row r="19" spans="1:20" ht="45" customHeight="1" x14ac:dyDescent="0.4">
      <c r="A19" s="38">
        <f t="shared" si="7"/>
        <v>14</v>
      </c>
      <c r="B19" s="43" t="s">
        <v>36</v>
      </c>
      <c r="C19" s="37"/>
      <c r="D19" s="46" t="s">
        <v>20</v>
      </c>
      <c r="E19" s="45">
        <v>2</v>
      </c>
      <c r="F19" s="36">
        <v>1950</v>
      </c>
      <c r="G19" s="29">
        <v>2100</v>
      </c>
      <c r="H19" s="29">
        <v>2250</v>
      </c>
      <c r="I19" s="29">
        <f t="shared" si="8"/>
        <v>2100</v>
      </c>
      <c r="J19" s="34">
        <f t="shared" si="9"/>
        <v>150</v>
      </c>
      <c r="K19" s="30">
        <f t="shared" si="10"/>
        <v>7.1428571428571423</v>
      </c>
      <c r="L19" s="31">
        <f t="shared" si="11"/>
        <v>4200</v>
      </c>
      <c r="M19" s="31">
        <f t="shared" si="12"/>
        <v>2100</v>
      </c>
      <c r="N19" s="31">
        <f t="shared" si="13"/>
        <v>2100</v>
      </c>
      <c r="O19" s="32">
        <f t="shared" si="14"/>
        <v>4200</v>
      </c>
      <c r="T19" s="14"/>
    </row>
    <row r="20" spans="1:20" ht="45" customHeight="1" x14ac:dyDescent="0.4">
      <c r="A20" s="38">
        <f t="shared" si="7"/>
        <v>15</v>
      </c>
      <c r="B20" s="43" t="s">
        <v>37</v>
      </c>
      <c r="C20" s="37"/>
      <c r="D20" s="46" t="s">
        <v>39</v>
      </c>
      <c r="E20" s="45">
        <v>1</v>
      </c>
      <c r="F20" s="36">
        <v>500</v>
      </c>
      <c r="G20" s="29">
        <v>650</v>
      </c>
      <c r="H20" s="29">
        <v>700</v>
      </c>
      <c r="I20" s="29">
        <f t="shared" si="8"/>
        <v>616.66666666666663</v>
      </c>
      <c r="J20" s="34">
        <f t="shared" si="9"/>
        <v>104.08329997330664</v>
      </c>
      <c r="K20" s="30">
        <f t="shared" si="10"/>
        <v>16.878372968644321</v>
      </c>
      <c r="L20" s="31">
        <f t="shared" si="11"/>
        <v>616.66666666666663</v>
      </c>
      <c r="M20" s="31">
        <f t="shared" si="12"/>
        <v>616.66666666666663</v>
      </c>
      <c r="N20" s="31">
        <f t="shared" si="13"/>
        <v>616.66999999999996</v>
      </c>
      <c r="O20" s="32">
        <f t="shared" si="14"/>
        <v>616.66999999999996</v>
      </c>
      <c r="T20" s="14"/>
    </row>
    <row r="21" spans="1:20" ht="45" customHeight="1" x14ac:dyDescent="0.4">
      <c r="A21" s="38">
        <f t="shared" si="7"/>
        <v>16</v>
      </c>
      <c r="B21" s="43" t="s">
        <v>38</v>
      </c>
      <c r="C21" s="37"/>
      <c r="D21" s="46" t="s">
        <v>20</v>
      </c>
      <c r="E21" s="45">
        <v>1</v>
      </c>
      <c r="F21" s="36">
        <v>400</v>
      </c>
      <c r="G21" s="29">
        <v>500</v>
      </c>
      <c r="H21" s="29">
        <v>550</v>
      </c>
      <c r="I21" s="29">
        <f t="shared" si="8"/>
        <v>483.33333333333331</v>
      </c>
      <c r="J21" s="34">
        <f t="shared" si="9"/>
        <v>76.376261582597337</v>
      </c>
      <c r="K21" s="30">
        <f t="shared" si="10"/>
        <v>15.801985155020141</v>
      </c>
      <c r="L21" s="31">
        <f t="shared" si="11"/>
        <v>483.33333333333331</v>
      </c>
      <c r="M21" s="31">
        <f t="shared" si="12"/>
        <v>483.33333333333331</v>
      </c>
      <c r="N21" s="31">
        <f t="shared" si="13"/>
        <v>483.33</v>
      </c>
      <c r="O21" s="32">
        <f t="shared" si="14"/>
        <v>483.33</v>
      </c>
      <c r="T21" s="14"/>
    </row>
    <row r="22" spans="1:20" ht="40.5" customHeight="1" x14ac:dyDescent="0.2">
      <c r="A22" s="67" t="s">
        <v>18</v>
      </c>
      <c r="B22" s="68"/>
      <c r="C22" s="36"/>
      <c r="D22" s="36"/>
      <c r="E22" s="44"/>
      <c r="F22" s="36"/>
      <c r="G22" s="36"/>
      <c r="H22" s="36"/>
      <c r="I22" s="61">
        <v>115800</v>
      </c>
      <c r="J22" s="61"/>
      <c r="K22" s="7" t="s">
        <v>10</v>
      </c>
      <c r="L22" s="7"/>
      <c r="M22" s="7"/>
      <c r="N22" s="7"/>
      <c r="O22" s="6"/>
    </row>
    <row r="23" spans="1:20" ht="89.25" customHeight="1" x14ac:dyDescent="0.2">
      <c r="A23" s="62" t="s">
        <v>21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</row>
    <row r="24" spans="1:20" ht="27" customHeight="1" x14ac:dyDescent="0.3">
      <c r="A24" s="64" t="s">
        <v>16</v>
      </c>
      <c r="B24" s="64"/>
      <c r="C24" s="64"/>
      <c r="D24" s="24"/>
      <c r="E24" s="24"/>
      <c r="F24" s="25"/>
      <c r="G24" s="25"/>
      <c r="H24" s="25"/>
      <c r="I24" s="24"/>
      <c r="J24" s="24"/>
      <c r="K24" s="24" t="s">
        <v>17</v>
      </c>
      <c r="L24" s="24"/>
      <c r="M24" s="24"/>
      <c r="N24" s="24"/>
      <c r="O24" s="24"/>
    </row>
    <row r="25" spans="1:20" x14ac:dyDescent="0.3">
      <c r="A25" s="65"/>
      <c r="B25" s="65"/>
      <c r="C25" s="65"/>
      <c r="D25" s="65"/>
      <c r="E25" s="15"/>
      <c r="F25" s="2"/>
      <c r="G25" s="2"/>
      <c r="H25" s="2"/>
      <c r="I25" s="18"/>
      <c r="J25" s="18"/>
      <c r="K25" s="66"/>
      <c r="L25" s="66"/>
      <c r="M25" s="18"/>
      <c r="N25" s="10"/>
      <c r="O25" s="10"/>
    </row>
    <row r="26" spans="1:20" x14ac:dyDescent="0.3">
      <c r="A26" s="23"/>
      <c r="B26" s="23"/>
      <c r="C26" s="23"/>
      <c r="D26" s="23"/>
      <c r="E26" s="15"/>
      <c r="F26" s="26"/>
      <c r="G26" s="27"/>
      <c r="H26" s="27"/>
      <c r="I26" s="18"/>
      <c r="J26" s="19"/>
      <c r="K26" s="18"/>
      <c r="L26" s="18"/>
      <c r="M26" s="18"/>
      <c r="N26" s="10"/>
      <c r="O26" s="10"/>
    </row>
    <row r="27" spans="1:20" x14ac:dyDescent="0.3">
      <c r="A27" s="23"/>
      <c r="B27" s="23"/>
      <c r="C27" s="23"/>
      <c r="D27" s="23"/>
      <c r="E27" s="15"/>
      <c r="F27" s="16"/>
      <c r="G27" s="17"/>
      <c r="H27" s="17"/>
      <c r="I27" s="18"/>
      <c r="J27" s="18"/>
      <c r="K27" s="18"/>
      <c r="L27" s="18"/>
      <c r="M27" s="18"/>
      <c r="N27" s="10"/>
      <c r="O27" s="10"/>
    </row>
    <row r="28" spans="1:20" x14ac:dyDescent="0.3">
      <c r="A28" s="23"/>
      <c r="B28" s="23"/>
      <c r="C28" s="23"/>
      <c r="D28" s="23"/>
      <c r="E28" s="15"/>
      <c r="F28" s="16"/>
      <c r="G28" s="28"/>
      <c r="H28" s="17"/>
      <c r="I28" s="20"/>
      <c r="J28" s="18"/>
      <c r="K28" s="18"/>
      <c r="L28" s="18"/>
      <c r="M28" s="20"/>
      <c r="N28" s="10"/>
      <c r="O28" s="10"/>
    </row>
    <row r="29" spans="1:20" x14ac:dyDescent="0.3">
      <c r="A29" s="58"/>
      <c r="B29" s="58"/>
      <c r="C29" s="58"/>
      <c r="D29" s="15"/>
      <c r="E29" s="15"/>
      <c r="F29" s="21"/>
      <c r="G29" s="21"/>
      <c r="H29" s="21"/>
      <c r="I29" s="15"/>
      <c r="J29" s="15"/>
      <c r="K29" s="15"/>
      <c r="L29" s="15"/>
      <c r="M29" s="15"/>
      <c r="N29" s="3"/>
      <c r="O29" s="3"/>
    </row>
    <row r="30" spans="1:20" x14ac:dyDescent="0.3">
      <c r="A30" s="59"/>
      <c r="B30" s="59"/>
      <c r="C30" s="59"/>
      <c r="D30" s="59"/>
      <c r="F30" s="13"/>
      <c r="G30" s="9"/>
      <c r="H30" s="9"/>
      <c r="I30" s="10"/>
      <c r="J30" s="10"/>
      <c r="K30" s="60"/>
      <c r="L30" s="60"/>
      <c r="M30" s="10"/>
      <c r="N30" s="10"/>
      <c r="O30" s="10"/>
    </row>
    <row r="31" spans="1:20" x14ac:dyDescent="0.3">
      <c r="A31" s="3"/>
      <c r="B31" s="3"/>
      <c r="C31" s="3"/>
      <c r="F31" s="11"/>
      <c r="G31" s="11"/>
      <c r="H31" s="11"/>
      <c r="I31" s="3"/>
      <c r="J31" s="3"/>
      <c r="K31" s="3"/>
      <c r="L31" s="3"/>
      <c r="M31" s="3"/>
      <c r="N31" s="3"/>
      <c r="O31" s="3"/>
    </row>
    <row r="32" spans="1:20" x14ac:dyDescent="0.3">
      <c r="A32" s="3"/>
      <c r="B32" s="3"/>
      <c r="C32" s="3"/>
      <c r="F32" s="11"/>
      <c r="G32" s="11"/>
      <c r="H32" s="11"/>
      <c r="I32" s="3"/>
      <c r="J32" s="3"/>
      <c r="K32" s="3"/>
      <c r="L32" s="3"/>
      <c r="M32" s="3"/>
      <c r="N32" s="3"/>
      <c r="O32" s="3"/>
    </row>
    <row r="33" spans="1:15" x14ac:dyDescent="0.3">
      <c r="A33" s="3"/>
      <c r="B33" s="3"/>
      <c r="C33" s="3"/>
      <c r="F33" s="11"/>
      <c r="G33" s="11"/>
      <c r="H33" s="11"/>
      <c r="I33" s="3"/>
      <c r="J33" s="3"/>
      <c r="K33" s="3"/>
      <c r="L33" s="3"/>
      <c r="M33" s="3"/>
      <c r="N33" s="3"/>
      <c r="O33" s="3"/>
    </row>
    <row r="34" spans="1:15" x14ac:dyDescent="0.3">
      <c r="A34" s="3"/>
      <c r="B34" s="3"/>
      <c r="C34" s="3"/>
      <c r="F34" s="11"/>
      <c r="G34" s="11"/>
      <c r="H34" s="11"/>
      <c r="I34" s="3"/>
      <c r="J34" s="3"/>
      <c r="K34" s="3"/>
      <c r="L34" s="3"/>
      <c r="M34" s="3"/>
      <c r="N34" s="3"/>
      <c r="O34" s="3"/>
    </row>
    <row r="35" spans="1:15" x14ac:dyDescent="0.3">
      <c r="A35" s="3"/>
      <c r="B35" s="3"/>
      <c r="C35" s="3"/>
      <c r="F35" s="11"/>
      <c r="G35" s="11"/>
      <c r="H35" s="11"/>
      <c r="I35" s="3"/>
      <c r="J35" s="3"/>
      <c r="K35" s="3"/>
      <c r="L35" s="3"/>
      <c r="M35" s="3"/>
      <c r="N35" s="3"/>
      <c r="O35" s="3"/>
    </row>
    <row r="36" spans="1:15" x14ac:dyDescent="0.3">
      <c r="A36" s="3"/>
      <c r="B36" s="3"/>
      <c r="C36" s="3"/>
      <c r="F36" s="11"/>
      <c r="G36" s="11"/>
      <c r="H36" s="11"/>
      <c r="I36" s="3"/>
      <c r="J36" s="3"/>
      <c r="K36" s="3"/>
      <c r="L36" s="3"/>
      <c r="M36" s="3"/>
      <c r="N36" s="3"/>
      <c r="O36" s="3"/>
    </row>
    <row r="37" spans="1:15" x14ac:dyDescent="0.3">
      <c r="A37" s="3"/>
      <c r="B37" s="3"/>
      <c r="C37" s="3"/>
      <c r="F37" s="11"/>
      <c r="G37" s="11"/>
      <c r="H37" s="11"/>
      <c r="I37" s="3"/>
      <c r="J37" s="3"/>
      <c r="K37" s="3"/>
      <c r="L37" s="3"/>
      <c r="M37" s="3"/>
      <c r="N37" s="3"/>
      <c r="O37" s="3"/>
    </row>
  </sheetData>
  <mergeCells count="19">
    <mergeCell ref="A29:C29"/>
    <mergeCell ref="A30:D30"/>
    <mergeCell ref="K30:L30"/>
    <mergeCell ref="I22:J22"/>
    <mergeCell ref="A23:O23"/>
    <mergeCell ref="A24:C24"/>
    <mergeCell ref="A25:D25"/>
    <mergeCell ref="K25:L25"/>
    <mergeCell ref="A22:B22"/>
    <mergeCell ref="K2:O2"/>
    <mergeCell ref="A3:O3"/>
    <mergeCell ref="A4:A5"/>
    <mergeCell ref="B4:B5"/>
    <mergeCell ref="C4:C5"/>
    <mergeCell ref="D4:D5"/>
    <mergeCell ref="E4:E5"/>
    <mergeCell ref="F4:H4"/>
    <mergeCell ref="I4:K4"/>
    <mergeCell ref="L4:O4"/>
  </mergeCells>
  <pageMargins left="0.31496062992125984" right="0.11811023622047245" top="0.74803149606299213" bottom="0.74803149606299213" header="0.31496062992125984" footer="0.31496062992125984"/>
  <pageSetup paperSize="9" scale="4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G7" sqref="G7"/>
    </sheetView>
  </sheetViews>
  <sheetFormatPr defaultRowHeight="15" x14ac:dyDescent="0.25"/>
  <cols>
    <col min="6" max="6" width="14.28515625" customWidth="1"/>
  </cols>
  <sheetData>
    <row r="1" spans="1:7" ht="19.5" thickBot="1" x14ac:dyDescent="0.3">
      <c r="A1" s="40">
        <v>2600</v>
      </c>
      <c r="C1" s="40">
        <v>2600</v>
      </c>
      <c r="E1" s="39">
        <v>2</v>
      </c>
      <c r="F1" s="36">
        <v>1300</v>
      </c>
      <c r="G1">
        <f>E1*F1</f>
        <v>2600</v>
      </c>
    </row>
    <row r="2" spans="1:7" ht="19.5" thickBot="1" x14ac:dyDescent="0.3">
      <c r="A2" s="40">
        <v>2700</v>
      </c>
      <c r="C2" s="40">
        <v>2700</v>
      </c>
      <c r="E2" s="39">
        <v>1</v>
      </c>
      <c r="F2" s="36">
        <v>2700</v>
      </c>
      <c r="G2">
        <f t="shared" ref="G2:G14" si="0">E2*F2</f>
        <v>2700</v>
      </c>
    </row>
    <row r="3" spans="1:7" ht="19.5" thickBot="1" x14ac:dyDescent="0.3">
      <c r="A3" s="40">
        <v>2700</v>
      </c>
      <c r="C3" s="40">
        <v>2700</v>
      </c>
      <c r="E3" s="39">
        <v>1</v>
      </c>
      <c r="F3" s="36">
        <v>2700</v>
      </c>
      <c r="G3">
        <f t="shared" si="0"/>
        <v>2700</v>
      </c>
    </row>
    <row r="4" spans="1:7" ht="19.5" thickBot="1" x14ac:dyDescent="0.3">
      <c r="A4" s="40">
        <v>20000</v>
      </c>
      <c r="C4" s="40">
        <v>20000</v>
      </c>
      <c r="E4" s="39">
        <v>1</v>
      </c>
      <c r="F4" s="36">
        <v>20000</v>
      </c>
      <c r="G4">
        <f t="shared" si="0"/>
        <v>20000</v>
      </c>
    </row>
    <row r="5" spans="1:7" ht="19.5" thickBot="1" x14ac:dyDescent="0.3">
      <c r="A5" s="40">
        <v>7500</v>
      </c>
      <c r="C5" s="40">
        <v>7500</v>
      </c>
      <c r="E5" s="39">
        <v>1</v>
      </c>
      <c r="F5" s="36">
        <v>7500</v>
      </c>
      <c r="G5">
        <f t="shared" si="0"/>
        <v>7500</v>
      </c>
    </row>
    <row r="6" spans="1:7" ht="19.5" thickBot="1" x14ac:dyDescent="0.3">
      <c r="A6" s="40">
        <v>7500</v>
      </c>
      <c r="C6" s="40">
        <v>7500</v>
      </c>
      <c r="E6" s="39">
        <v>1</v>
      </c>
      <c r="F6" s="36">
        <v>7500</v>
      </c>
      <c r="G6">
        <f t="shared" si="0"/>
        <v>7500</v>
      </c>
    </row>
    <row r="7" spans="1:7" ht="19.5" thickBot="1" x14ac:dyDescent="0.3">
      <c r="A7" s="40">
        <v>3600</v>
      </c>
      <c r="C7" s="40">
        <v>3600</v>
      </c>
      <c r="E7" s="39">
        <v>2</v>
      </c>
      <c r="F7" s="36">
        <v>1800</v>
      </c>
      <c r="G7">
        <f t="shared" si="0"/>
        <v>3600</v>
      </c>
    </row>
    <row r="8" spans="1:7" ht="19.5" thickBot="1" x14ac:dyDescent="0.3">
      <c r="A8" s="40">
        <v>13500</v>
      </c>
      <c r="C8" s="40">
        <v>13500</v>
      </c>
      <c r="E8" s="39">
        <v>1</v>
      </c>
      <c r="F8" s="36">
        <v>13500</v>
      </c>
      <c r="G8">
        <f t="shared" si="0"/>
        <v>13500</v>
      </c>
    </row>
    <row r="9" spans="1:7" ht="19.5" thickBot="1" x14ac:dyDescent="0.3">
      <c r="A9" s="40">
        <v>13500</v>
      </c>
      <c r="C9" s="40">
        <v>13500</v>
      </c>
      <c r="E9" s="39">
        <v>1</v>
      </c>
      <c r="F9" s="36">
        <v>13500</v>
      </c>
      <c r="G9">
        <f t="shared" si="0"/>
        <v>13500</v>
      </c>
    </row>
    <row r="10" spans="1:7" ht="19.5" thickBot="1" x14ac:dyDescent="0.3">
      <c r="A10" s="40">
        <v>3200</v>
      </c>
      <c r="C10" s="40">
        <v>3200</v>
      </c>
      <c r="E10" s="39">
        <v>2</v>
      </c>
      <c r="F10" s="36">
        <v>1600</v>
      </c>
      <c r="G10">
        <f t="shared" si="0"/>
        <v>3200</v>
      </c>
    </row>
    <row r="11" spans="1:7" ht="19.5" thickBot="1" x14ac:dyDescent="0.3">
      <c r="A11" s="40">
        <v>2000</v>
      </c>
      <c r="C11" s="40">
        <v>2000</v>
      </c>
      <c r="E11" s="39">
        <v>2</v>
      </c>
      <c r="F11" s="36">
        <v>1000</v>
      </c>
      <c r="G11">
        <f t="shared" si="0"/>
        <v>2000</v>
      </c>
    </row>
    <row r="12" spans="1:7" ht="19.5" thickBot="1" x14ac:dyDescent="0.3">
      <c r="A12" s="40">
        <v>4400</v>
      </c>
      <c r="C12" s="40">
        <v>4400</v>
      </c>
      <c r="E12" s="39">
        <v>2</v>
      </c>
      <c r="F12" s="36">
        <v>2200</v>
      </c>
      <c r="G12">
        <f t="shared" si="0"/>
        <v>4400</v>
      </c>
    </row>
    <row r="13" spans="1:7" ht="19.5" thickBot="1" x14ac:dyDescent="0.3">
      <c r="A13" s="40">
        <v>4400</v>
      </c>
      <c r="C13" s="40">
        <v>4400</v>
      </c>
      <c r="E13" s="39">
        <v>2</v>
      </c>
      <c r="F13" s="36">
        <v>2200</v>
      </c>
      <c r="G13">
        <f t="shared" si="0"/>
        <v>4400</v>
      </c>
    </row>
    <row r="14" spans="1:7" ht="19.5" thickBot="1" x14ac:dyDescent="0.3">
      <c r="A14" s="40">
        <v>1500</v>
      </c>
      <c r="C14" s="40">
        <v>1500</v>
      </c>
      <c r="E14" s="39">
        <v>1</v>
      </c>
      <c r="F14" s="36">
        <v>1500</v>
      </c>
      <c r="G14">
        <f t="shared" si="0"/>
        <v>1500</v>
      </c>
    </row>
    <row r="15" spans="1:7" ht="15.75" thickBot="1" x14ac:dyDescent="0.3">
      <c r="A15" s="40">
        <v>14500</v>
      </c>
      <c r="C15" s="40">
        <v>14500</v>
      </c>
      <c r="G15">
        <f>SUM(G1:G14)</f>
        <v>89100</v>
      </c>
    </row>
    <row r="16" spans="1:7" ht="15.75" thickBot="1" x14ac:dyDescent="0.3">
      <c r="A16" s="40">
        <v>4500</v>
      </c>
      <c r="C16" s="40">
        <v>4500</v>
      </c>
    </row>
    <row r="17" spans="1:3" ht="15.75" thickBot="1" x14ac:dyDescent="0.3">
      <c r="A17" s="41">
        <v>2800</v>
      </c>
      <c r="C17" s="41">
        <v>3800</v>
      </c>
    </row>
    <row r="18" spans="1:3" x14ac:dyDescent="0.25">
      <c r="A18">
        <f>SUM(A1:A17)</f>
        <v>110900</v>
      </c>
      <c r="C18">
        <f>SUM(C1:C17)</f>
        <v>111900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07.02.2022</vt:lpstr>
      <vt:lpstr>Лист1</vt:lpstr>
      <vt:lpstr>'07.02.2022'!Область_печати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Офис</cp:lastModifiedBy>
  <cp:lastPrinted>2026-08-19T09:14:45Z</cp:lastPrinted>
  <dcterms:created xsi:type="dcterms:W3CDTF">2014-01-15T18:15:09Z</dcterms:created>
  <dcterms:modified xsi:type="dcterms:W3CDTF">2026-08-27T05:37:04Z</dcterms:modified>
</cp:coreProperties>
</file>