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lezhukLV\Desktop\хоз товары субботник\"/>
    </mc:Choice>
  </mc:AlternateContent>
  <bookViews>
    <workbookView xWindow="0" yWindow="0" windowWidth="13095" windowHeight="12360"/>
  </bookViews>
  <sheets>
    <sheet name="Расчет цены" sheetId="1" r:id="rId1"/>
  </sheets>
  <definedNames>
    <definedName name="_xlnm._FilterDatabase" localSheetId="0" hidden="1">'Расчет цены'!$G$2:$G$12</definedName>
    <definedName name="_xlnm.Print_Area" localSheetId="0">'Расчет цены'!$A$2:$Q$12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O11" i="1" s="1"/>
  <c r="Q11" i="1" s="1"/>
  <c r="P11" i="1" l="1"/>
  <c r="M11" i="1"/>
  <c r="N11" i="1" s="1"/>
  <c r="L8" i="1" l="1"/>
  <c r="P8" i="1" s="1"/>
  <c r="L9" i="1"/>
  <c r="P9" i="1" s="1"/>
  <c r="L10" i="1"/>
  <c r="P10" i="1" s="1"/>
  <c r="L12" i="1"/>
  <c r="P12" i="1" s="1"/>
  <c r="M8" i="1" l="1"/>
  <c r="N8" i="1" s="1"/>
  <c r="O8" i="1"/>
  <c r="Q8" i="1" s="1"/>
  <c r="M12" i="1"/>
  <c r="N12" i="1" s="1"/>
  <c r="O12" i="1"/>
  <c r="Q12" i="1" s="1"/>
  <c r="M10" i="1"/>
  <c r="N10" i="1" s="1"/>
  <c r="O10" i="1"/>
  <c r="Q10" i="1" s="1"/>
  <c r="M9" i="1"/>
  <c r="N9" i="1" s="1"/>
  <c r="O9" i="1"/>
  <c r="Q9" i="1" s="1"/>
  <c r="L6" i="1" l="1"/>
  <c r="O6" i="1" s="1"/>
  <c r="Q6" i="1" s="1"/>
  <c r="L7" i="1"/>
  <c r="O7" i="1" s="1"/>
  <c r="Q7" i="1" s="1"/>
  <c r="M6" i="1" l="1"/>
  <c r="N6" i="1" s="1"/>
  <c r="P7" i="1"/>
  <c r="M7" i="1"/>
  <c r="N7" i="1" s="1"/>
  <c r="P6" i="1"/>
  <c r="L5" i="1" l="1"/>
  <c r="M5" i="1" s="1"/>
  <c r="N5" i="1" s="1"/>
  <c r="P5" i="1" l="1"/>
  <c r="O5" i="1"/>
  <c r="Q5" i="1" s="1"/>
</calcChain>
</file>

<file path=xl/sharedStrings.xml><?xml version="1.0" encoding="utf-8"?>
<sst xmlns="http://schemas.openxmlformats.org/spreadsheetml/2006/main" count="40" uniqueCount="33">
  <si>
    <t>Ед. изм</t>
  </si>
  <si>
    <t>Кол-во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</si>
  <si>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</si>
  <si>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</si>
  <si>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</si>
  <si>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</si>
  <si>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</si>
  <si>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</si>
  <si>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</si>
  <si>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</si>
  <si>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</si>
  <si>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</si>
  <si>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Наименование объекта</t>
  </si>
  <si>
    <t>Н(М)ЦК  (руб.)</t>
  </si>
  <si>
    <t xml:space="preserve">Обоснование начальной (максимальной) цены контракта
</t>
  </si>
  <si>
    <t>Ценовая информация стоимости объекта закупки, (руб.) за ед.изм.</t>
  </si>
  <si>
    <t>Источник № 1 скриншоты из сети Интернет</t>
  </si>
  <si>
    <t>Источник № 2 скриншоты из сети Интернет</t>
  </si>
  <si>
    <t xml:space="preserve">Источник № 3  скриншоты из сети Интернет         </t>
  </si>
  <si>
    <t>В результате произведенного расчета, начальная(максимальная) цена контракта с учетом метода сопоставления рыночных цен составила:</t>
  </si>
  <si>
    <t>№ п/п</t>
  </si>
  <si>
    <t xml:space="preserve">Норматив цены </t>
  </si>
  <si>
    <t>Мешок полимерный</t>
  </si>
  <si>
    <t>рулон</t>
  </si>
  <si>
    <t>штука</t>
  </si>
  <si>
    <t>литр</t>
  </si>
  <si>
    <t>Инструмент ручной, используемый в сельском хозяйстве, садоводстве или лесном хозяйстве</t>
  </si>
  <si>
    <t>Лопата штыковая</t>
  </si>
  <si>
    <t>Лопата совковая</t>
  </si>
  <si>
    <t>Средство моющее для пола</t>
  </si>
  <si>
    <t>Средство моющее для туалетов и ванных комнат</t>
  </si>
  <si>
    <t>Метла для уборки</t>
  </si>
  <si>
    <t>Щетка для уборки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</si>
</sst>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7">
    <xf numFmtId="0" fontId="0" fillId="0" borderId="0" xfId="0"/>
    <xf numFmtId="0" fontId="2" fillId="0" borderId="0" xfId="0" applyFont="1" applyProtection="1">
      <protection locked="0"/>
    </xf>
    <xf numFmtId="4" fontId="9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16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4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952500</xdr:rowOff>
    </xdr:from>
    <xdr:to>
      <xdr:col>14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1025" y="198120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923925</xdr:rowOff>
    </xdr:from>
    <xdr:to>
      <xdr:col>12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1952625"/>
          <a:ext cx="800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109537</xdr:colOff>
      <xdr:row>3</xdr:row>
      <xdr:rowOff>1457325</xdr:rowOff>
    </xdr:from>
    <xdr:to>
      <xdr:col>14</xdr:col>
      <xdr:colOff>1781175</xdr:colOff>
      <xdr:row>3</xdr:row>
      <xdr:rowOff>1800225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977312" y="2828925"/>
          <a:ext cx="1671638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3</xdr:row>
      <xdr:rowOff>1400175</xdr:rowOff>
    </xdr:from>
    <xdr:to>
      <xdr:col>14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63050" y="2428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zoomScaleNormal="100" workbookViewId="0">
      <selection activeCell="E12" sqref="E12"/>
    </sheetView>
  </sheetViews>
  <sheetFormatPr defaultColWidth="9.140625" defaultRowHeight="12.75" x14ac:dyDescent="0.2"/>
  <cols>
    <col min="1" max="1" width="4.7109375" style="1" customWidth="1"/>
    <col min="2" max="2" width="25.5703125" style="1" customWidth="1"/>
    <col min="3" max="4" width="8.2851562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0.140625" style="1" customWidth="1"/>
    <col min="12" max="12" width="15.5703125" style="1" customWidth="1"/>
    <col min="13" max="13" width="12.28515625" style="1" customWidth="1"/>
    <col min="14" max="14" width="10.7109375" style="1" customWidth="1"/>
    <col min="15" max="15" width="28.42578125" style="1" customWidth="1"/>
    <col min="16" max="16" width="15.28515625" style="1" customWidth="1"/>
    <col min="17" max="18" width="16" style="1" customWidth="1"/>
    <col min="19" max="16384" width="9.140625" style="1"/>
  </cols>
  <sheetData>
    <row r="1" spans="1:18" ht="15.75" x14ac:dyDescent="0.25">
      <c r="Q1" s="3"/>
      <c r="R1" s="3"/>
    </row>
    <row r="2" spans="1:18" ht="42" customHeight="1" x14ac:dyDescent="0.2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  <c r="P2" s="22"/>
      <c r="Q2" s="22"/>
      <c r="R2" s="12"/>
    </row>
    <row r="3" spans="1:18" ht="50.25" customHeight="1" x14ac:dyDescent="0.2">
      <c r="A3" s="23" t="s">
        <v>20</v>
      </c>
      <c r="B3" s="23" t="s">
        <v>12</v>
      </c>
      <c r="C3" s="23" t="s">
        <v>0</v>
      </c>
      <c r="D3" s="23" t="s">
        <v>1</v>
      </c>
      <c r="E3" s="25" t="s">
        <v>15</v>
      </c>
      <c r="F3" s="25"/>
      <c r="G3" s="25"/>
      <c r="H3" s="25" t="s">
        <v>2</v>
      </c>
      <c r="I3" s="25"/>
      <c r="J3" s="25"/>
      <c r="K3" s="25" t="s">
        <v>3</v>
      </c>
      <c r="L3" s="26" t="s">
        <v>4</v>
      </c>
      <c r="M3" s="26"/>
      <c r="N3" s="26"/>
      <c r="O3" s="25" t="s">
        <v>5</v>
      </c>
      <c r="P3" s="25"/>
      <c r="Q3" s="25"/>
      <c r="R3" s="17" t="s">
        <v>21</v>
      </c>
    </row>
    <row r="4" spans="1:18" ht="150" customHeight="1" x14ac:dyDescent="0.2">
      <c r="A4" s="23"/>
      <c r="B4" s="23"/>
      <c r="C4" s="23"/>
      <c r="D4" s="24"/>
      <c r="E4" s="5" t="s">
        <v>16</v>
      </c>
      <c r="F4" s="5" t="s">
        <v>17</v>
      </c>
      <c r="G4" s="5" t="s">
        <v>18</v>
      </c>
      <c r="H4" s="4" t="s">
        <v>6</v>
      </c>
      <c r="I4" s="4" t="s">
        <v>6</v>
      </c>
      <c r="J4" s="4" t="s">
        <v>6</v>
      </c>
      <c r="K4" s="25"/>
      <c r="L4" s="4" t="s">
        <v>7</v>
      </c>
      <c r="M4" s="4" t="s">
        <v>8</v>
      </c>
      <c r="N4" s="5" t="s">
        <v>9</v>
      </c>
      <c r="O4" s="13" t="s">
        <v>10</v>
      </c>
      <c r="P4" s="14" t="s">
        <v>11</v>
      </c>
      <c r="Q4" s="14" t="s">
        <v>13</v>
      </c>
      <c r="R4" s="18"/>
    </row>
    <row r="5" spans="1:18" ht="21" customHeight="1" x14ac:dyDescent="0.2">
      <c r="A5" s="6">
        <v>1</v>
      </c>
      <c r="B5" s="16" t="s">
        <v>22</v>
      </c>
      <c r="C5" s="6" t="s">
        <v>23</v>
      </c>
      <c r="D5" s="6">
        <v>10</v>
      </c>
      <c r="E5" s="7">
        <v>101.51</v>
      </c>
      <c r="F5" s="7">
        <v>97.94</v>
      </c>
      <c r="G5" s="7">
        <v>95</v>
      </c>
      <c r="H5" s="8"/>
      <c r="I5" s="8"/>
      <c r="J5" s="8"/>
      <c r="K5" s="9"/>
      <c r="L5" s="7">
        <f t="shared" ref="L5" si="0">(E5+F5+G5)/3</f>
        <v>98.15</v>
      </c>
      <c r="M5" s="10">
        <f t="shared" ref="M5" si="1">SQRT(((SUM((POWER(E5-L5,2)),(POWER(F5-L5,2)),(POWER(G5-L5,2)))/(COLUMNS(E5:G5)-1))))</f>
        <v>3.26</v>
      </c>
      <c r="N5" s="10">
        <f t="shared" ref="N5" si="2">M5/L5*100</f>
        <v>3.32</v>
      </c>
      <c r="O5" s="11">
        <f t="shared" ref="O5" si="3">(D5*L5)</f>
        <v>981.5</v>
      </c>
      <c r="P5" s="15">
        <f t="shared" ref="P5" si="4">SUM(L5)</f>
        <v>98.15</v>
      </c>
      <c r="Q5" s="15">
        <f t="shared" ref="Q5" si="5">SUM(O5)</f>
        <v>981.5</v>
      </c>
      <c r="R5" s="15">
        <v>100</v>
      </c>
    </row>
    <row r="6" spans="1:18" ht="51" x14ac:dyDescent="0.2">
      <c r="A6" s="6">
        <v>2</v>
      </c>
      <c r="B6" s="16" t="s">
        <v>26</v>
      </c>
      <c r="C6" s="6" t="s">
        <v>24</v>
      </c>
      <c r="D6" s="6">
        <v>5</v>
      </c>
      <c r="E6" s="7">
        <v>1152</v>
      </c>
      <c r="F6" s="7">
        <v>990</v>
      </c>
      <c r="G6" s="7">
        <v>960</v>
      </c>
      <c r="H6" s="8"/>
      <c r="I6" s="8"/>
      <c r="J6" s="8"/>
      <c r="K6" s="9"/>
      <c r="L6" s="7">
        <f t="shared" ref="L6:L12" si="6">(E6+F6+G6)/3</f>
        <v>1034</v>
      </c>
      <c r="M6" s="10">
        <f t="shared" ref="M6:M12" si="7">SQRT(((SUM((POWER(E6-L6,2)),(POWER(F6-L6,2)),(POWER(G6-L6,2)))/(COLUMNS(E6:G6)-1))))</f>
        <v>103.29</v>
      </c>
      <c r="N6" s="10">
        <f t="shared" ref="N6:N12" si="8">M6/L6*100</f>
        <v>9.99</v>
      </c>
      <c r="O6" s="11">
        <f t="shared" ref="O6:O12" si="9">(D6*L6)</f>
        <v>5170</v>
      </c>
      <c r="P6" s="15">
        <f t="shared" ref="P6:P12" si="10">SUM(L6)</f>
        <v>1034</v>
      </c>
      <c r="Q6" s="15">
        <f t="shared" ref="Q6:Q12" si="11">SUM(O6)</f>
        <v>5170</v>
      </c>
      <c r="R6" s="15">
        <v>1100</v>
      </c>
    </row>
    <row r="7" spans="1:18" ht="26.25" customHeight="1" x14ac:dyDescent="0.2">
      <c r="A7" s="6">
        <v>3</v>
      </c>
      <c r="B7" s="16" t="s">
        <v>27</v>
      </c>
      <c r="C7" s="6" t="s">
        <v>24</v>
      </c>
      <c r="D7" s="6">
        <v>2</v>
      </c>
      <c r="E7" s="7">
        <v>772</v>
      </c>
      <c r="F7" s="7">
        <v>800</v>
      </c>
      <c r="G7" s="7">
        <v>730</v>
      </c>
      <c r="H7" s="8"/>
      <c r="I7" s="8"/>
      <c r="J7" s="8"/>
      <c r="K7" s="9"/>
      <c r="L7" s="7">
        <f t="shared" si="6"/>
        <v>767.33</v>
      </c>
      <c r="M7" s="10">
        <f t="shared" si="7"/>
        <v>35.229999999999997</v>
      </c>
      <c r="N7" s="10">
        <f t="shared" si="8"/>
        <v>4.59</v>
      </c>
      <c r="O7" s="11">
        <f t="shared" si="9"/>
        <v>1534.66</v>
      </c>
      <c r="P7" s="15">
        <f t="shared" si="10"/>
        <v>767.33</v>
      </c>
      <c r="Q7" s="15">
        <f t="shared" si="11"/>
        <v>1534.66</v>
      </c>
      <c r="R7" s="15">
        <v>750</v>
      </c>
    </row>
    <row r="8" spans="1:18" ht="26.25" customHeight="1" x14ac:dyDescent="0.2">
      <c r="A8" s="6">
        <v>4</v>
      </c>
      <c r="B8" s="16" t="s">
        <v>28</v>
      </c>
      <c r="C8" s="6" t="s">
        <v>24</v>
      </c>
      <c r="D8" s="6">
        <v>2</v>
      </c>
      <c r="E8" s="7">
        <v>849.2</v>
      </c>
      <c r="F8" s="7">
        <v>778</v>
      </c>
      <c r="G8" s="7">
        <v>770</v>
      </c>
      <c r="H8" s="8"/>
      <c r="I8" s="8"/>
      <c r="J8" s="8"/>
      <c r="K8" s="9"/>
      <c r="L8" s="7">
        <f t="shared" si="6"/>
        <v>799.07</v>
      </c>
      <c r="M8" s="10">
        <f t="shared" si="7"/>
        <v>43.6</v>
      </c>
      <c r="N8" s="10">
        <f t="shared" si="8"/>
        <v>5.46</v>
      </c>
      <c r="O8" s="11">
        <f t="shared" si="9"/>
        <v>1598.14</v>
      </c>
      <c r="P8" s="15">
        <f t="shared" si="10"/>
        <v>799.07</v>
      </c>
      <c r="Q8" s="15">
        <f t="shared" si="11"/>
        <v>1598.14</v>
      </c>
      <c r="R8" s="15">
        <v>800</v>
      </c>
    </row>
    <row r="9" spans="1:18" ht="26.25" customHeight="1" x14ac:dyDescent="0.2">
      <c r="A9" s="6">
        <v>5</v>
      </c>
      <c r="B9" s="16" t="s">
        <v>29</v>
      </c>
      <c r="C9" s="6" t="s">
        <v>25</v>
      </c>
      <c r="D9" s="6">
        <v>30</v>
      </c>
      <c r="E9" s="7">
        <v>130.28</v>
      </c>
      <c r="F9" s="7">
        <v>131.80000000000001</v>
      </c>
      <c r="G9" s="7">
        <v>130</v>
      </c>
      <c r="H9" s="8"/>
      <c r="I9" s="8"/>
      <c r="J9" s="8"/>
      <c r="K9" s="9"/>
      <c r="L9" s="7">
        <f t="shared" si="6"/>
        <v>130.69</v>
      </c>
      <c r="M9" s="10">
        <f t="shared" si="7"/>
        <v>0.97</v>
      </c>
      <c r="N9" s="10">
        <f t="shared" si="8"/>
        <v>0.74</v>
      </c>
      <c r="O9" s="11">
        <f t="shared" si="9"/>
        <v>3920.7</v>
      </c>
      <c r="P9" s="15">
        <f t="shared" si="10"/>
        <v>130.69</v>
      </c>
      <c r="Q9" s="15">
        <f t="shared" si="11"/>
        <v>3920.7</v>
      </c>
      <c r="R9" s="15">
        <v>650</v>
      </c>
    </row>
    <row r="10" spans="1:18" ht="26.25" customHeight="1" x14ac:dyDescent="0.2">
      <c r="A10" s="6">
        <v>6</v>
      </c>
      <c r="B10" s="16" t="s">
        <v>30</v>
      </c>
      <c r="C10" s="6" t="s">
        <v>25</v>
      </c>
      <c r="D10" s="6">
        <v>9</v>
      </c>
      <c r="E10" s="7">
        <v>245</v>
      </c>
      <c r="F10" s="7">
        <v>236.16</v>
      </c>
      <c r="G10" s="7">
        <v>230</v>
      </c>
      <c r="H10" s="8"/>
      <c r="I10" s="8"/>
      <c r="J10" s="8"/>
      <c r="K10" s="9"/>
      <c r="L10" s="7">
        <f t="shared" si="6"/>
        <v>237.05</v>
      </c>
      <c r="M10" s="10">
        <f t="shared" si="7"/>
        <v>7.54</v>
      </c>
      <c r="N10" s="10">
        <f t="shared" si="8"/>
        <v>3.18</v>
      </c>
      <c r="O10" s="11">
        <f t="shared" si="9"/>
        <v>2133.4499999999998</v>
      </c>
      <c r="P10" s="15">
        <f t="shared" si="10"/>
        <v>237.05</v>
      </c>
      <c r="Q10" s="15">
        <f t="shared" si="11"/>
        <v>2133.4499999999998</v>
      </c>
      <c r="R10" s="15">
        <v>250</v>
      </c>
    </row>
    <row r="11" spans="1:18" ht="26.25" customHeight="1" x14ac:dyDescent="0.2">
      <c r="A11" s="6">
        <v>7</v>
      </c>
      <c r="B11" s="16" t="s">
        <v>31</v>
      </c>
      <c r="C11" s="6" t="s">
        <v>24</v>
      </c>
      <c r="D11" s="6">
        <v>3</v>
      </c>
      <c r="E11" s="7">
        <v>717</v>
      </c>
      <c r="F11" s="7">
        <v>776</v>
      </c>
      <c r="G11" s="7">
        <v>700</v>
      </c>
      <c r="H11" s="8"/>
      <c r="I11" s="8"/>
      <c r="J11" s="8"/>
      <c r="K11" s="9"/>
      <c r="L11" s="7">
        <f t="shared" si="6"/>
        <v>731</v>
      </c>
      <c r="M11" s="10">
        <f t="shared" si="7"/>
        <v>39.89</v>
      </c>
      <c r="N11" s="10">
        <f t="shared" si="8"/>
        <v>5.46</v>
      </c>
      <c r="O11" s="11">
        <f t="shared" si="9"/>
        <v>2193</v>
      </c>
      <c r="P11" s="15">
        <f t="shared" si="10"/>
        <v>731</v>
      </c>
      <c r="Q11" s="15">
        <f t="shared" si="11"/>
        <v>2193</v>
      </c>
      <c r="R11" s="15">
        <v>800</v>
      </c>
    </row>
    <row r="12" spans="1:18" ht="20.100000000000001" customHeight="1" x14ac:dyDescent="0.2">
      <c r="A12" s="6">
        <v>8</v>
      </c>
      <c r="B12" s="16" t="s">
        <v>32</v>
      </c>
      <c r="C12" s="6" t="s">
        <v>24</v>
      </c>
      <c r="D12" s="6">
        <v>2</v>
      </c>
      <c r="E12" s="7">
        <v>2271.06</v>
      </c>
      <c r="F12" s="7">
        <v>2190.4</v>
      </c>
      <c r="G12" s="7">
        <v>2100</v>
      </c>
      <c r="H12" s="8"/>
      <c r="I12" s="8"/>
      <c r="J12" s="8"/>
      <c r="K12" s="9"/>
      <c r="L12" s="7">
        <f t="shared" si="6"/>
        <v>2187.15</v>
      </c>
      <c r="M12" s="10">
        <f t="shared" si="7"/>
        <v>85.58</v>
      </c>
      <c r="N12" s="10">
        <f t="shared" si="8"/>
        <v>3.91</v>
      </c>
      <c r="O12" s="11">
        <f t="shared" si="9"/>
        <v>4374.3</v>
      </c>
      <c r="P12" s="15">
        <f t="shared" si="10"/>
        <v>2187.15</v>
      </c>
      <c r="Q12" s="15">
        <f t="shared" si="11"/>
        <v>4374.3</v>
      </c>
      <c r="R12" s="15">
        <v>2100</v>
      </c>
    </row>
    <row r="13" spans="1:18" ht="30" customHeight="1" x14ac:dyDescent="0.25">
      <c r="A13" s="19" t="s">
        <v>19</v>
      </c>
      <c r="B13" s="20"/>
      <c r="C13" s="20"/>
      <c r="D13" s="20"/>
      <c r="E13" s="20"/>
      <c r="F13" s="20"/>
      <c r="G13" s="20"/>
      <c r="Q13" s="2"/>
      <c r="R13" s="2"/>
    </row>
  </sheetData>
  <autoFilter ref="G2:G12"/>
  <mergeCells count="12">
    <mergeCell ref="R3:R4"/>
    <mergeCell ref="A13:G13"/>
    <mergeCell ref="A2:Q2"/>
    <mergeCell ref="A3:A4"/>
    <mergeCell ref="B3:B4"/>
    <mergeCell ref="C3:C4"/>
    <mergeCell ref="D3:D4"/>
    <mergeCell ref="E3:G3"/>
    <mergeCell ref="H3:J3"/>
    <mergeCell ref="K3:K4"/>
    <mergeCell ref="L3:N3"/>
    <mergeCell ref="O3:Q3"/>
  </mergeCells>
  <pageMargins left="0.51181102362204722" right="0.70866141732283472" top="0.74803149606299213" bottom="0.74803149606299213" header="0.31496062992125984" footer="0.31496062992125984"/>
  <pageSetup paperSize="9" scale="6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Тележук Лев Владиславович</cp:lastModifiedBy>
  <cp:lastPrinted>2023-06-08T10:38:59Z</cp:lastPrinted>
  <dcterms:created xsi:type="dcterms:W3CDTF">2018-01-25T11:04:14Z</dcterms:created>
  <dcterms:modified xsi:type="dcterms:W3CDTF">2026-04-30T03:39:10Z</dcterms:modified>
</cp:coreProperties>
</file>