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filterPrivacy="1" defaultThemeVersion="124226"/>
  <xr:revisionPtr revIDLastSave="0" documentId="13_ncr:1_{D849F9A6-AB36-4669-B52B-343B665716A5}" xr6:coauthVersionLast="47" xr6:coauthVersionMax="47" xr10:uidLastSave="{00000000-0000-0000-0000-000000000000}"/>
  <bookViews>
    <workbookView xWindow="-120" yWindow="-120" windowWidth="29040" windowHeight="15720" firstSheet="2" activeTab="2" xr2:uid="{00000000-000D-0000-FFFF-FFFF00000000}"/>
  </bookViews>
  <sheets>
    <sheet name="Лист2" sheetId="7" state="hidden" r:id="rId1"/>
    <sheet name="с КСЛ" sheetId="8" state="hidden" r:id="rId2"/>
    <sheet name="Лист3" sheetId="9" r:id="rId3"/>
  </sheets>
  <definedNames>
    <definedName name="_xlnm._FilterDatabase" localSheetId="0" hidden="1">Лист2!$A$6:$R$176</definedName>
    <definedName name="_xlnm._FilterDatabase" localSheetId="2" hidden="1">Лист3!$A$6:$R$10</definedName>
    <definedName name="_xlnm._FilterDatabase" localSheetId="1" hidden="1">'с КСЛ'!$A$6:$T$176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R9" i="9" l="1"/>
  <c r="F12" i="9"/>
  <c r="G12" i="9"/>
  <c r="H12" i="9"/>
  <c r="I12" i="9"/>
  <c r="J12" i="9"/>
  <c r="K12" i="9"/>
  <c r="E12" i="9"/>
  <c r="Q10" i="9"/>
  <c r="Q9" i="9"/>
  <c r="Q12" i="9" s="1"/>
  <c r="P10" i="9"/>
  <c r="P9" i="9"/>
  <c r="L10" i="9"/>
  <c r="L9" i="9"/>
  <c r="P12" i="9" l="1"/>
  <c r="M10" i="9"/>
  <c r="N10" i="9" s="1"/>
  <c r="O10" i="9" s="1"/>
  <c r="M9" i="9"/>
  <c r="N9" i="9" s="1"/>
  <c r="O9" i="9" s="1"/>
  <c r="R10" i="9"/>
  <c r="R12" i="9" l="1"/>
  <c r="M9" i="7"/>
  <c r="W176" i="8"/>
  <c r="V176" i="8"/>
  <c r="U176" i="8"/>
  <c r="W175" i="8"/>
  <c r="V175" i="8"/>
  <c r="U175" i="8"/>
  <c r="W173" i="8"/>
  <c r="V173" i="8"/>
  <c r="U173" i="8"/>
  <c r="W163" i="8"/>
  <c r="V163" i="8"/>
  <c r="U163" i="8"/>
  <c r="W162" i="8"/>
  <c r="V162" i="8"/>
  <c r="U162" i="8"/>
  <c r="W161" i="8"/>
  <c r="V161" i="8"/>
  <c r="U161" i="8"/>
  <c r="W160" i="8"/>
  <c r="V160" i="8"/>
  <c r="U160" i="8"/>
  <c r="W159" i="8"/>
  <c r="V159" i="8"/>
  <c r="U159" i="8"/>
  <c r="W158" i="8"/>
  <c r="V158" i="8"/>
  <c r="U158" i="8"/>
  <c r="W157" i="8"/>
  <c r="V157" i="8"/>
  <c r="U157" i="8"/>
  <c r="W156" i="8"/>
  <c r="V156" i="8"/>
  <c r="U156" i="8"/>
  <c r="W155" i="8"/>
  <c r="V155" i="8"/>
  <c r="U155" i="8"/>
  <c r="W154" i="8"/>
  <c r="V154" i="8"/>
  <c r="U154" i="8"/>
  <c r="W153" i="8"/>
  <c r="V153" i="8"/>
  <c r="U153" i="8"/>
  <c r="W152" i="8"/>
  <c r="V152" i="8"/>
  <c r="U152" i="8"/>
  <c r="W151" i="8"/>
  <c r="V151" i="8"/>
  <c r="U151" i="8"/>
  <c r="W148" i="8"/>
  <c r="V148" i="8"/>
  <c r="U148" i="8"/>
  <c r="W146" i="8"/>
  <c r="V146" i="8"/>
  <c r="U146" i="8"/>
  <c r="W145" i="8"/>
  <c r="V145" i="8"/>
  <c r="U145" i="8"/>
  <c r="W144" i="8"/>
  <c r="V144" i="8"/>
  <c r="U144" i="8"/>
  <c r="W143" i="8"/>
  <c r="V143" i="8"/>
  <c r="U143" i="8"/>
  <c r="W142" i="8"/>
  <c r="V142" i="8"/>
  <c r="U142" i="8"/>
  <c r="W141" i="8"/>
  <c r="V141" i="8"/>
  <c r="U141" i="8"/>
  <c r="W140" i="8"/>
  <c r="V140" i="8"/>
  <c r="U140" i="8"/>
  <c r="W139" i="8"/>
  <c r="V139" i="8"/>
  <c r="U139" i="8"/>
  <c r="W138" i="8"/>
  <c r="V138" i="8"/>
  <c r="U138" i="8"/>
  <c r="W137" i="8"/>
  <c r="V137" i="8"/>
  <c r="U137" i="8"/>
  <c r="W136" i="8"/>
  <c r="V136" i="8"/>
  <c r="U136" i="8"/>
  <c r="W135" i="8"/>
  <c r="V135" i="8"/>
  <c r="U135" i="8"/>
  <c r="W134" i="8"/>
  <c r="V134" i="8"/>
  <c r="U134" i="8"/>
  <c r="W133" i="8"/>
  <c r="V133" i="8"/>
  <c r="U133" i="8"/>
  <c r="W131" i="8"/>
  <c r="V131" i="8"/>
  <c r="U131" i="8"/>
  <c r="W130" i="8"/>
  <c r="V130" i="8"/>
  <c r="U130" i="8"/>
  <c r="W126" i="8"/>
  <c r="V126" i="8"/>
  <c r="U126" i="8"/>
  <c r="W125" i="8"/>
  <c r="V125" i="8"/>
  <c r="U125" i="8"/>
  <c r="W124" i="8"/>
  <c r="V124" i="8"/>
  <c r="U124" i="8"/>
  <c r="W123" i="8"/>
  <c r="V123" i="8"/>
  <c r="U123" i="8"/>
  <c r="W122" i="8"/>
  <c r="V122" i="8"/>
  <c r="U122" i="8"/>
  <c r="W121" i="8"/>
  <c r="V121" i="8"/>
  <c r="U121" i="8"/>
  <c r="W120" i="8"/>
  <c r="V120" i="8"/>
  <c r="U120" i="8"/>
  <c r="W119" i="8"/>
  <c r="V119" i="8"/>
  <c r="U119" i="8"/>
  <c r="W115" i="8"/>
  <c r="V115" i="8"/>
  <c r="U115" i="8"/>
  <c r="W114" i="8"/>
  <c r="V114" i="8"/>
  <c r="U114" i="8"/>
  <c r="W113" i="8"/>
  <c r="V113" i="8"/>
  <c r="U113" i="8"/>
  <c r="W112" i="8"/>
  <c r="V112" i="8"/>
  <c r="U112" i="8"/>
  <c r="W111" i="8"/>
  <c r="V111" i="8"/>
  <c r="U111" i="8"/>
  <c r="W110" i="8"/>
  <c r="V110" i="8"/>
  <c r="U110" i="8"/>
  <c r="W109" i="8"/>
  <c r="V109" i="8"/>
  <c r="U109" i="8"/>
  <c r="W108" i="8"/>
  <c r="V108" i="8"/>
  <c r="U108" i="8"/>
  <c r="W107" i="8"/>
  <c r="V107" i="8"/>
  <c r="U107" i="8"/>
  <c r="W105" i="8"/>
  <c r="V105" i="8"/>
  <c r="U105" i="8"/>
  <c r="W104" i="8"/>
  <c r="V104" i="8"/>
  <c r="U104" i="8"/>
  <c r="W103" i="8"/>
  <c r="V103" i="8"/>
  <c r="U103" i="8"/>
  <c r="W100" i="8"/>
  <c r="V100" i="8"/>
  <c r="U100" i="8"/>
  <c r="W99" i="8"/>
  <c r="V99" i="8"/>
  <c r="U99" i="8"/>
  <c r="W96" i="8"/>
  <c r="V96" i="8"/>
  <c r="U96" i="8"/>
  <c r="W95" i="8"/>
  <c r="V95" i="8"/>
  <c r="U95" i="8"/>
  <c r="W94" i="8"/>
  <c r="V94" i="8"/>
  <c r="U94" i="8"/>
  <c r="W92" i="8"/>
  <c r="V92" i="8"/>
  <c r="U92" i="8"/>
  <c r="W91" i="8"/>
  <c r="V91" i="8"/>
  <c r="U91" i="8"/>
  <c r="W90" i="8"/>
  <c r="V90" i="8"/>
  <c r="U90" i="8"/>
  <c r="W88" i="8"/>
  <c r="V88" i="8"/>
  <c r="U88" i="8"/>
  <c r="W86" i="8"/>
  <c r="V86" i="8"/>
  <c r="U86" i="8"/>
  <c r="W84" i="8"/>
  <c r="V84" i="8"/>
  <c r="U84" i="8"/>
  <c r="W83" i="8"/>
  <c r="V83" i="8"/>
  <c r="U83" i="8"/>
  <c r="W79" i="8"/>
  <c r="V79" i="8"/>
  <c r="U79" i="8"/>
  <c r="W77" i="8"/>
  <c r="V77" i="8"/>
  <c r="U77" i="8"/>
  <c r="W76" i="8"/>
  <c r="V76" i="8"/>
  <c r="U76" i="8"/>
  <c r="W74" i="8"/>
  <c r="V74" i="8"/>
  <c r="U74" i="8"/>
  <c r="W73" i="8"/>
  <c r="V73" i="8"/>
  <c r="U73" i="8"/>
  <c r="W72" i="8"/>
  <c r="V72" i="8"/>
  <c r="U72" i="8"/>
  <c r="W69" i="8"/>
  <c r="V69" i="8"/>
  <c r="U69" i="8"/>
  <c r="W68" i="8"/>
  <c r="V68" i="8"/>
  <c r="U68" i="8"/>
  <c r="W67" i="8"/>
  <c r="V67" i="8"/>
  <c r="U67" i="8"/>
  <c r="W66" i="8"/>
  <c r="V66" i="8"/>
  <c r="U66" i="8"/>
  <c r="W65" i="8"/>
  <c r="V65" i="8"/>
  <c r="U65" i="8"/>
  <c r="W64" i="8"/>
  <c r="V64" i="8"/>
  <c r="U64" i="8"/>
  <c r="W63" i="8"/>
  <c r="V63" i="8"/>
  <c r="U63" i="8"/>
  <c r="W61" i="8"/>
  <c r="V61" i="8"/>
  <c r="U61" i="8"/>
  <c r="W58" i="8"/>
  <c r="V58" i="8"/>
  <c r="U58" i="8"/>
  <c r="W57" i="8"/>
  <c r="V57" i="8"/>
  <c r="U57" i="8"/>
  <c r="W55" i="8"/>
  <c r="V55" i="8"/>
  <c r="U55" i="8"/>
  <c r="W54" i="8"/>
  <c r="V54" i="8"/>
  <c r="U54" i="8"/>
  <c r="W52" i="8"/>
  <c r="V52" i="8"/>
  <c r="U52" i="8"/>
  <c r="W51" i="8"/>
  <c r="V51" i="8"/>
  <c r="U51" i="8"/>
  <c r="W48" i="8"/>
  <c r="V48" i="8"/>
  <c r="U48" i="8"/>
  <c r="W47" i="8"/>
  <c r="V47" i="8"/>
  <c r="U47" i="8"/>
  <c r="W46" i="8"/>
  <c r="V46" i="8"/>
  <c r="U46" i="8"/>
  <c r="W45" i="8"/>
  <c r="V45" i="8"/>
  <c r="U45" i="8"/>
  <c r="W44" i="8"/>
  <c r="V44" i="8"/>
  <c r="U44" i="8"/>
  <c r="W43" i="8"/>
  <c r="V43" i="8"/>
  <c r="U43" i="8"/>
  <c r="W42" i="8"/>
  <c r="V42" i="8"/>
  <c r="U42" i="8"/>
  <c r="W41" i="8"/>
  <c r="V41" i="8"/>
  <c r="U41" i="8"/>
  <c r="W40" i="8"/>
  <c r="V40" i="8"/>
  <c r="U40" i="8"/>
  <c r="W39" i="8"/>
  <c r="V39" i="8"/>
  <c r="U39" i="8"/>
  <c r="W37" i="8"/>
  <c r="V37" i="8"/>
  <c r="U37" i="8"/>
  <c r="W36" i="8"/>
  <c r="V36" i="8"/>
  <c r="U36" i="8"/>
  <c r="W35" i="8"/>
  <c r="V35" i="8"/>
  <c r="U35" i="8"/>
  <c r="W34" i="8"/>
  <c r="V34" i="8"/>
  <c r="U34" i="8"/>
  <c r="W33" i="8"/>
  <c r="V33" i="8"/>
  <c r="U33" i="8"/>
  <c r="W32" i="8"/>
  <c r="V32" i="8"/>
  <c r="U32" i="8"/>
  <c r="W31" i="8"/>
  <c r="V31" i="8"/>
  <c r="U31" i="8"/>
  <c r="W29" i="8"/>
  <c r="V29" i="8"/>
  <c r="U29" i="8"/>
  <c r="W28" i="8"/>
  <c r="V28" i="8"/>
  <c r="U28" i="8"/>
  <c r="W24" i="8"/>
  <c r="V24" i="8"/>
  <c r="U24" i="8"/>
  <c r="W23" i="8"/>
  <c r="V23" i="8"/>
  <c r="U23" i="8"/>
  <c r="W21" i="8"/>
  <c r="V21" i="8"/>
  <c r="U21" i="8"/>
  <c r="W20" i="8"/>
  <c r="V20" i="8"/>
  <c r="U20" i="8"/>
  <c r="W19" i="8"/>
  <c r="V19" i="8"/>
  <c r="U19" i="8"/>
  <c r="W18" i="8"/>
  <c r="V18" i="8"/>
  <c r="U18" i="8"/>
  <c r="W17" i="8"/>
  <c r="V17" i="8"/>
  <c r="U17" i="8"/>
  <c r="W16" i="8"/>
  <c r="V16" i="8"/>
  <c r="U16" i="8"/>
  <c r="W15" i="8"/>
  <c r="V15" i="8"/>
  <c r="U15" i="8"/>
  <c r="W14" i="8"/>
  <c r="V14" i="8"/>
  <c r="U14" i="8"/>
  <c r="W13" i="8"/>
  <c r="V13" i="8"/>
  <c r="U13" i="8"/>
  <c r="W12" i="8"/>
  <c r="V12" i="8"/>
  <c r="U12" i="8"/>
  <c r="W11" i="8"/>
  <c r="V11" i="8"/>
  <c r="U11" i="8"/>
  <c r="W10" i="8"/>
  <c r="V10" i="8"/>
  <c r="U10" i="8"/>
  <c r="W9" i="8"/>
  <c r="V9" i="8"/>
  <c r="U9" i="8"/>
  <c r="T176" i="8"/>
  <c r="Q176" i="8"/>
  <c r="R176" i="8" s="1"/>
  <c r="M176" i="8"/>
  <c r="T175" i="8"/>
  <c r="Q175" i="8"/>
  <c r="R175" i="8" s="1"/>
  <c r="M175" i="8"/>
  <c r="T174" i="8"/>
  <c r="Q174" i="8"/>
  <c r="R174" i="8" s="1"/>
  <c r="M174" i="8"/>
  <c r="T173" i="8"/>
  <c r="Q173" i="8"/>
  <c r="R173" i="8" s="1"/>
  <c r="M173" i="8"/>
  <c r="T172" i="8"/>
  <c r="Q172" i="8"/>
  <c r="R172" i="8" s="1"/>
  <c r="M172" i="8"/>
  <c r="T171" i="8"/>
  <c r="Q171" i="8"/>
  <c r="R171" i="8" s="1"/>
  <c r="M171" i="8"/>
  <c r="T170" i="8"/>
  <c r="Q170" i="8"/>
  <c r="M170" i="8"/>
  <c r="T169" i="8"/>
  <c r="Q169" i="8"/>
  <c r="M169" i="8"/>
  <c r="T168" i="8"/>
  <c r="Q168" i="8"/>
  <c r="R168" i="8" s="1"/>
  <c r="M168" i="8"/>
  <c r="T167" i="8"/>
  <c r="Q167" i="8"/>
  <c r="R167" i="8" s="1"/>
  <c r="M167" i="8"/>
  <c r="T166" i="8"/>
  <c r="Q166" i="8"/>
  <c r="R166" i="8" s="1"/>
  <c r="M166" i="8"/>
  <c r="T165" i="8"/>
  <c r="Q165" i="8"/>
  <c r="R165" i="8" s="1"/>
  <c r="M165" i="8"/>
  <c r="T164" i="8"/>
  <c r="Q164" i="8"/>
  <c r="M164" i="8"/>
  <c r="T163" i="8"/>
  <c r="Q163" i="8"/>
  <c r="R163" i="8" s="1"/>
  <c r="M163" i="8"/>
  <c r="T162" i="8"/>
  <c r="Q162" i="8"/>
  <c r="R162" i="8" s="1"/>
  <c r="M162" i="8"/>
  <c r="T161" i="8"/>
  <c r="Q161" i="8"/>
  <c r="R161" i="8" s="1"/>
  <c r="M161" i="8"/>
  <c r="T160" i="8"/>
  <c r="Q160" i="8"/>
  <c r="R160" i="8" s="1"/>
  <c r="M160" i="8"/>
  <c r="T159" i="8"/>
  <c r="Q159" i="8"/>
  <c r="M159" i="8"/>
  <c r="T158" i="8"/>
  <c r="Q158" i="8"/>
  <c r="R158" i="8" s="1"/>
  <c r="M158" i="8"/>
  <c r="T157" i="8"/>
  <c r="Q157" i="8"/>
  <c r="R157" i="8" s="1"/>
  <c r="M157" i="8"/>
  <c r="T156" i="8"/>
  <c r="Q156" i="8"/>
  <c r="R156" i="8" s="1"/>
  <c r="M156" i="8"/>
  <c r="T155" i="8"/>
  <c r="Q155" i="8"/>
  <c r="R155" i="8" s="1"/>
  <c r="M155" i="8"/>
  <c r="T154" i="8"/>
  <c r="Q154" i="8"/>
  <c r="R154" i="8" s="1"/>
  <c r="M154" i="8"/>
  <c r="T153" i="8"/>
  <c r="Q153" i="8"/>
  <c r="M153" i="8"/>
  <c r="T152" i="8"/>
  <c r="Q152" i="8"/>
  <c r="R152" i="8" s="1"/>
  <c r="M152" i="8"/>
  <c r="T151" i="8"/>
  <c r="Q151" i="8"/>
  <c r="R151" i="8" s="1"/>
  <c r="M151" i="8"/>
  <c r="T150" i="8"/>
  <c r="Q150" i="8"/>
  <c r="R150" i="8" s="1"/>
  <c r="M150" i="8"/>
  <c r="T149" i="8"/>
  <c r="Q149" i="8"/>
  <c r="R149" i="8" s="1"/>
  <c r="M149" i="8"/>
  <c r="T148" i="8"/>
  <c r="Q148" i="8"/>
  <c r="R148" i="8" s="1"/>
  <c r="M148" i="8"/>
  <c r="T147" i="8"/>
  <c r="Q147" i="8"/>
  <c r="M147" i="8"/>
  <c r="T146" i="8"/>
  <c r="Q146" i="8"/>
  <c r="R146" i="8" s="1"/>
  <c r="M146" i="8"/>
  <c r="T145" i="8"/>
  <c r="Q145" i="8"/>
  <c r="R145" i="8" s="1"/>
  <c r="M145" i="8"/>
  <c r="T144" i="8"/>
  <c r="Q144" i="8"/>
  <c r="R144" i="8" s="1"/>
  <c r="M144" i="8"/>
  <c r="T143" i="8"/>
  <c r="Q143" i="8"/>
  <c r="R143" i="8" s="1"/>
  <c r="M143" i="8"/>
  <c r="T142" i="8"/>
  <c r="Q142" i="8"/>
  <c r="R142" i="8" s="1"/>
  <c r="M142" i="8"/>
  <c r="T141" i="8"/>
  <c r="Q141" i="8"/>
  <c r="M141" i="8"/>
  <c r="T140" i="8"/>
  <c r="Q140" i="8"/>
  <c r="M140" i="8"/>
  <c r="T139" i="8"/>
  <c r="Q139" i="8"/>
  <c r="R139" i="8" s="1"/>
  <c r="M139" i="8"/>
  <c r="T138" i="8"/>
  <c r="Q138" i="8"/>
  <c r="R138" i="8" s="1"/>
  <c r="M138" i="8"/>
  <c r="T137" i="8"/>
  <c r="Q137" i="8"/>
  <c r="R137" i="8" s="1"/>
  <c r="M137" i="8"/>
  <c r="T136" i="8"/>
  <c r="Q136" i="8"/>
  <c r="R136" i="8" s="1"/>
  <c r="M136" i="8"/>
  <c r="T135" i="8"/>
  <c r="Q135" i="8"/>
  <c r="M135" i="8"/>
  <c r="T134" i="8"/>
  <c r="Q134" i="8"/>
  <c r="M134" i="8"/>
  <c r="T133" i="8"/>
  <c r="Q133" i="8"/>
  <c r="M133" i="8"/>
  <c r="T132" i="8"/>
  <c r="Q132" i="8"/>
  <c r="R132" i="8" s="1"/>
  <c r="M132" i="8"/>
  <c r="T131" i="8"/>
  <c r="Q131" i="8"/>
  <c r="R131" i="8" s="1"/>
  <c r="M131" i="8"/>
  <c r="T130" i="8"/>
  <c r="Q130" i="8"/>
  <c r="R130" i="8" s="1"/>
  <c r="M130" i="8"/>
  <c r="T129" i="8"/>
  <c r="Q129" i="8"/>
  <c r="M129" i="8"/>
  <c r="T128" i="8"/>
  <c r="Q128" i="8"/>
  <c r="R128" i="8" s="1"/>
  <c r="M128" i="8"/>
  <c r="T127" i="8"/>
  <c r="Q127" i="8"/>
  <c r="M127" i="8"/>
  <c r="T126" i="8"/>
  <c r="Q126" i="8"/>
  <c r="R126" i="8" s="1"/>
  <c r="M126" i="8"/>
  <c r="T125" i="8"/>
  <c r="Q125" i="8"/>
  <c r="R125" i="8" s="1"/>
  <c r="M125" i="8"/>
  <c r="T124" i="8"/>
  <c r="Q124" i="8"/>
  <c r="R124" i="8" s="1"/>
  <c r="M124" i="8"/>
  <c r="T123" i="8"/>
  <c r="Q123" i="8"/>
  <c r="M123" i="8"/>
  <c r="T122" i="8"/>
  <c r="Q122" i="8"/>
  <c r="R122" i="8" s="1"/>
  <c r="M122" i="8"/>
  <c r="T121" i="8"/>
  <c r="Q121" i="8"/>
  <c r="R121" i="8" s="1"/>
  <c r="M121" i="8"/>
  <c r="T120" i="8"/>
  <c r="Q120" i="8"/>
  <c r="R120" i="8" s="1"/>
  <c r="M120" i="8"/>
  <c r="T119" i="8"/>
  <c r="Q119" i="8"/>
  <c r="R119" i="8" s="1"/>
  <c r="M119" i="8"/>
  <c r="T118" i="8"/>
  <c r="Q118" i="8"/>
  <c r="R118" i="8" s="1"/>
  <c r="M118" i="8"/>
  <c r="T117" i="8"/>
  <c r="Q117" i="8"/>
  <c r="M117" i="8"/>
  <c r="T116" i="8"/>
  <c r="Q116" i="8"/>
  <c r="R116" i="8" s="1"/>
  <c r="M116" i="8"/>
  <c r="T115" i="8"/>
  <c r="Q115" i="8"/>
  <c r="R115" i="8" s="1"/>
  <c r="M115" i="8"/>
  <c r="T114" i="8"/>
  <c r="Q114" i="8"/>
  <c r="R114" i="8" s="1"/>
  <c r="M114" i="8"/>
  <c r="T113" i="8"/>
  <c r="Q113" i="8"/>
  <c r="R113" i="8" s="1"/>
  <c r="M113" i="8"/>
  <c r="T112" i="8"/>
  <c r="Q112" i="8"/>
  <c r="R112" i="8" s="1"/>
  <c r="M112" i="8"/>
  <c r="T111" i="8"/>
  <c r="Q111" i="8"/>
  <c r="M111" i="8"/>
  <c r="T110" i="8"/>
  <c r="Q110" i="8"/>
  <c r="R110" i="8" s="1"/>
  <c r="M110" i="8"/>
  <c r="T109" i="8"/>
  <c r="Q109" i="8"/>
  <c r="R109" i="8" s="1"/>
  <c r="M109" i="8"/>
  <c r="T108" i="8"/>
  <c r="Q108" i="8"/>
  <c r="R108" i="8" s="1"/>
  <c r="M108" i="8"/>
  <c r="T107" i="8"/>
  <c r="Q107" i="8"/>
  <c r="R107" i="8" s="1"/>
  <c r="M107" i="8"/>
  <c r="T106" i="8"/>
  <c r="Q106" i="8"/>
  <c r="R106" i="8" s="1"/>
  <c r="M106" i="8"/>
  <c r="T105" i="8"/>
  <c r="Q105" i="8"/>
  <c r="M105" i="8"/>
  <c r="T104" i="8"/>
  <c r="Q104" i="8"/>
  <c r="R104" i="8" s="1"/>
  <c r="M104" i="8"/>
  <c r="T103" i="8"/>
  <c r="Q103" i="8"/>
  <c r="R103" i="8" s="1"/>
  <c r="M103" i="8"/>
  <c r="T102" i="8"/>
  <c r="Q102" i="8"/>
  <c r="M102" i="8"/>
  <c r="T101" i="8"/>
  <c r="Q101" i="8"/>
  <c r="R101" i="8" s="1"/>
  <c r="M101" i="8"/>
  <c r="T100" i="8"/>
  <c r="Q100" i="8"/>
  <c r="R100" i="8" s="1"/>
  <c r="M100" i="8"/>
  <c r="T99" i="8"/>
  <c r="Q99" i="8"/>
  <c r="R99" i="8" s="1"/>
  <c r="M99" i="8"/>
  <c r="T98" i="8"/>
  <c r="Q98" i="8"/>
  <c r="R98" i="8" s="1"/>
  <c r="M98" i="8"/>
  <c r="T97" i="8"/>
  <c r="Q97" i="8"/>
  <c r="M97" i="8"/>
  <c r="T96" i="8"/>
  <c r="Q96" i="8"/>
  <c r="M96" i="8"/>
  <c r="T95" i="8"/>
  <c r="Q95" i="8"/>
  <c r="M95" i="8"/>
  <c r="T94" i="8"/>
  <c r="Q94" i="8"/>
  <c r="R94" i="8" s="1"/>
  <c r="M94" i="8"/>
  <c r="T93" i="8"/>
  <c r="Q93" i="8"/>
  <c r="M93" i="8"/>
  <c r="T92" i="8"/>
  <c r="Q92" i="8"/>
  <c r="M92" i="8"/>
  <c r="T91" i="8"/>
  <c r="Q91" i="8"/>
  <c r="M91" i="8"/>
  <c r="T90" i="8"/>
  <c r="Q90" i="8"/>
  <c r="R90" i="8" s="1"/>
  <c r="M90" i="8"/>
  <c r="T89" i="8"/>
  <c r="Q89" i="8"/>
  <c r="R89" i="8" s="1"/>
  <c r="M89" i="8"/>
  <c r="T88" i="8"/>
  <c r="Q88" i="8"/>
  <c r="R88" i="8" s="1"/>
  <c r="M88" i="8"/>
  <c r="T87" i="8"/>
  <c r="Q87" i="8"/>
  <c r="M87" i="8"/>
  <c r="T86" i="8"/>
  <c r="Q86" i="8"/>
  <c r="M86" i="8"/>
  <c r="T85" i="8"/>
  <c r="Q85" i="8"/>
  <c r="R85" i="8" s="1"/>
  <c r="M85" i="8"/>
  <c r="T84" i="8"/>
  <c r="Q84" i="8"/>
  <c r="R84" i="8" s="1"/>
  <c r="M84" i="8"/>
  <c r="T83" i="8"/>
  <c r="Q83" i="8"/>
  <c r="R83" i="8" s="1"/>
  <c r="M83" i="8"/>
  <c r="T82" i="8"/>
  <c r="Q82" i="8"/>
  <c r="R82" i="8" s="1"/>
  <c r="M82" i="8"/>
  <c r="T81" i="8"/>
  <c r="Q81" i="8"/>
  <c r="M81" i="8"/>
  <c r="T80" i="8"/>
  <c r="Q80" i="8"/>
  <c r="R80" i="8" s="1"/>
  <c r="M80" i="8"/>
  <c r="T79" i="8"/>
  <c r="Q79" i="8"/>
  <c r="R79" i="8" s="1"/>
  <c r="M79" i="8"/>
  <c r="T78" i="8"/>
  <c r="Q78" i="8"/>
  <c r="R78" i="8" s="1"/>
  <c r="M78" i="8"/>
  <c r="T77" i="8"/>
  <c r="Q77" i="8"/>
  <c r="R77" i="8" s="1"/>
  <c r="M77" i="8"/>
  <c r="T76" i="8"/>
  <c r="Q76" i="8"/>
  <c r="R76" i="8" s="1"/>
  <c r="M76" i="8"/>
  <c r="T75" i="8"/>
  <c r="Q75" i="8"/>
  <c r="M75" i="8"/>
  <c r="T74" i="8"/>
  <c r="Q74" i="8"/>
  <c r="R74" i="8" s="1"/>
  <c r="M74" i="8"/>
  <c r="T73" i="8"/>
  <c r="Q73" i="8"/>
  <c r="R73" i="8" s="1"/>
  <c r="M73" i="8"/>
  <c r="T72" i="8"/>
  <c r="Q72" i="8"/>
  <c r="R72" i="8" s="1"/>
  <c r="M72" i="8"/>
  <c r="T71" i="8"/>
  <c r="Q71" i="8"/>
  <c r="R71" i="8" s="1"/>
  <c r="M71" i="8"/>
  <c r="T70" i="8"/>
  <c r="Q70" i="8"/>
  <c r="R70" i="8" s="1"/>
  <c r="M70" i="8"/>
  <c r="T69" i="8"/>
  <c r="Q69" i="8"/>
  <c r="M69" i="8"/>
  <c r="T68" i="8"/>
  <c r="Q68" i="8"/>
  <c r="R68" i="8" s="1"/>
  <c r="M68" i="8"/>
  <c r="T67" i="8"/>
  <c r="Q67" i="8"/>
  <c r="R67" i="8" s="1"/>
  <c r="M67" i="8"/>
  <c r="T66" i="8"/>
  <c r="Q66" i="8"/>
  <c r="M66" i="8"/>
  <c r="T65" i="8"/>
  <c r="Q65" i="8"/>
  <c r="R65" i="8" s="1"/>
  <c r="M65" i="8"/>
  <c r="T64" i="8"/>
  <c r="Q64" i="8"/>
  <c r="R64" i="8" s="1"/>
  <c r="M64" i="8"/>
  <c r="T63" i="8"/>
  <c r="Q63" i="8"/>
  <c r="R63" i="8" s="1"/>
  <c r="M63" i="8"/>
  <c r="T62" i="8"/>
  <c r="Q62" i="8"/>
  <c r="R62" i="8" s="1"/>
  <c r="M62" i="8"/>
  <c r="T61" i="8"/>
  <c r="Q61" i="8"/>
  <c r="R61" i="8" s="1"/>
  <c r="M61" i="8"/>
  <c r="T60" i="8"/>
  <c r="Q60" i="8"/>
  <c r="R60" i="8" s="1"/>
  <c r="M60" i="8"/>
  <c r="T59" i="8"/>
  <c r="Q59" i="8"/>
  <c r="R59" i="8" s="1"/>
  <c r="M59" i="8"/>
  <c r="T58" i="8"/>
  <c r="Q58" i="8"/>
  <c r="R58" i="8" s="1"/>
  <c r="M58" i="8"/>
  <c r="T57" i="8"/>
  <c r="Q57" i="8"/>
  <c r="R57" i="8" s="1"/>
  <c r="M57" i="8"/>
  <c r="T56" i="8"/>
  <c r="Q56" i="8"/>
  <c r="R56" i="8" s="1"/>
  <c r="M56" i="8"/>
  <c r="T55" i="8"/>
  <c r="Q55" i="8"/>
  <c r="R55" i="8" s="1"/>
  <c r="M55" i="8"/>
  <c r="T54" i="8"/>
  <c r="Q54" i="8"/>
  <c r="R54" i="8" s="1"/>
  <c r="M54" i="8"/>
  <c r="T53" i="8"/>
  <c r="Q53" i="8"/>
  <c r="R53" i="8" s="1"/>
  <c r="M53" i="8"/>
  <c r="T52" i="8"/>
  <c r="Q52" i="8"/>
  <c r="R52" i="8" s="1"/>
  <c r="M52" i="8"/>
  <c r="T51" i="8"/>
  <c r="Q51" i="8"/>
  <c r="M51" i="8"/>
  <c r="T50" i="8"/>
  <c r="Q50" i="8"/>
  <c r="R50" i="8" s="1"/>
  <c r="M50" i="8"/>
  <c r="T49" i="8"/>
  <c r="Q49" i="8"/>
  <c r="R49" i="8" s="1"/>
  <c r="M49" i="8"/>
  <c r="T48" i="8"/>
  <c r="Q48" i="8"/>
  <c r="R48" i="8" s="1"/>
  <c r="M48" i="8"/>
  <c r="T47" i="8"/>
  <c r="Q47" i="8"/>
  <c r="R47" i="8" s="1"/>
  <c r="M47" i="8"/>
  <c r="T46" i="8"/>
  <c r="Q46" i="8"/>
  <c r="R46" i="8" s="1"/>
  <c r="M46" i="8"/>
  <c r="T45" i="8"/>
  <c r="Q45" i="8"/>
  <c r="R45" i="8" s="1"/>
  <c r="M45" i="8"/>
  <c r="T44" i="8"/>
  <c r="Q44" i="8"/>
  <c r="R44" i="8" s="1"/>
  <c r="M44" i="8"/>
  <c r="T43" i="8"/>
  <c r="Q43" i="8"/>
  <c r="M43" i="8"/>
  <c r="T42" i="8"/>
  <c r="Q42" i="8"/>
  <c r="R42" i="8" s="1"/>
  <c r="M42" i="8"/>
  <c r="T41" i="8"/>
  <c r="Q41" i="8"/>
  <c r="R41" i="8" s="1"/>
  <c r="M41" i="8"/>
  <c r="T40" i="8"/>
  <c r="Q40" i="8"/>
  <c r="M40" i="8"/>
  <c r="T39" i="8"/>
  <c r="Q39" i="8"/>
  <c r="R39" i="8" s="1"/>
  <c r="M39" i="8"/>
  <c r="T38" i="8"/>
  <c r="Q38" i="8"/>
  <c r="R38" i="8" s="1"/>
  <c r="M38" i="8"/>
  <c r="T37" i="8"/>
  <c r="Q37" i="8"/>
  <c r="M37" i="8"/>
  <c r="T36" i="8"/>
  <c r="Q36" i="8"/>
  <c r="R36" i="8" s="1"/>
  <c r="M36" i="8"/>
  <c r="T35" i="8"/>
  <c r="Q35" i="8"/>
  <c r="R35" i="8" s="1"/>
  <c r="M35" i="8"/>
  <c r="T34" i="8"/>
  <c r="Q34" i="8"/>
  <c r="R34" i="8" s="1"/>
  <c r="M34" i="8"/>
  <c r="T33" i="8"/>
  <c r="Q33" i="8"/>
  <c r="R33" i="8" s="1"/>
  <c r="M33" i="8"/>
  <c r="T32" i="8"/>
  <c r="Q32" i="8"/>
  <c r="R32" i="8" s="1"/>
  <c r="M32" i="8"/>
  <c r="T31" i="8"/>
  <c r="Q31" i="8"/>
  <c r="M31" i="8"/>
  <c r="T30" i="8"/>
  <c r="Q30" i="8"/>
  <c r="M30" i="8"/>
  <c r="T29" i="8"/>
  <c r="Q29" i="8"/>
  <c r="R29" i="8" s="1"/>
  <c r="M29" i="8"/>
  <c r="T28" i="8"/>
  <c r="Q28" i="8"/>
  <c r="R28" i="8" s="1"/>
  <c r="M28" i="8"/>
  <c r="T27" i="8"/>
  <c r="Q27" i="8"/>
  <c r="R27" i="8" s="1"/>
  <c r="M27" i="8"/>
  <c r="T26" i="8"/>
  <c r="Q26" i="8"/>
  <c r="R26" i="8" s="1"/>
  <c r="M26" i="8"/>
  <c r="T25" i="8"/>
  <c r="Q25" i="8"/>
  <c r="M25" i="8"/>
  <c r="T24" i="8"/>
  <c r="Q24" i="8"/>
  <c r="R24" i="8" s="1"/>
  <c r="M24" i="8"/>
  <c r="T23" i="8"/>
  <c r="Q23" i="8"/>
  <c r="R23" i="8" s="1"/>
  <c r="M23" i="8"/>
  <c r="T22" i="8"/>
  <c r="Q22" i="8"/>
  <c r="R22" i="8" s="1"/>
  <c r="M22" i="8"/>
  <c r="T21" i="8"/>
  <c r="Q21" i="8"/>
  <c r="R21" i="8" s="1"/>
  <c r="M21" i="8"/>
  <c r="T20" i="8"/>
  <c r="Q20" i="8"/>
  <c r="M20" i="8"/>
  <c r="T19" i="8"/>
  <c r="Q19" i="8"/>
  <c r="M19" i="8"/>
  <c r="T18" i="8"/>
  <c r="Q18" i="8"/>
  <c r="R18" i="8" s="1"/>
  <c r="M18" i="8"/>
  <c r="T17" i="8"/>
  <c r="Q17" i="8"/>
  <c r="R17" i="8" s="1"/>
  <c r="M17" i="8"/>
  <c r="T16" i="8"/>
  <c r="Q16" i="8"/>
  <c r="R16" i="8" s="1"/>
  <c r="M16" i="8"/>
  <c r="T15" i="8"/>
  <c r="Q15" i="8"/>
  <c r="R15" i="8" s="1"/>
  <c r="M15" i="8"/>
  <c r="T14" i="8"/>
  <c r="Q14" i="8"/>
  <c r="M14" i="8"/>
  <c r="T13" i="8"/>
  <c r="Q13" i="8"/>
  <c r="M13" i="8"/>
  <c r="T12" i="8"/>
  <c r="Q12" i="8"/>
  <c r="R12" i="8" s="1"/>
  <c r="M12" i="8"/>
  <c r="T11" i="8"/>
  <c r="Q11" i="8"/>
  <c r="R11" i="8" s="1"/>
  <c r="M11" i="8"/>
  <c r="T10" i="8"/>
  <c r="Q10" i="8"/>
  <c r="R10" i="8" s="1"/>
  <c r="M10" i="8"/>
  <c r="T9" i="8"/>
  <c r="Q9" i="8"/>
  <c r="R9" i="8" s="1"/>
  <c r="M9" i="8"/>
  <c r="M10" i="7"/>
  <c r="Q10" i="7"/>
  <c r="M11" i="7"/>
  <c r="Q11" i="7"/>
  <c r="M12" i="7"/>
  <c r="Q12" i="7"/>
  <c r="M13" i="7"/>
  <c r="Q13" i="7"/>
  <c r="M14" i="7"/>
  <c r="Q14" i="7"/>
  <c r="M15" i="7"/>
  <c r="Q15" i="7"/>
  <c r="M16" i="7"/>
  <c r="Q16" i="7"/>
  <c r="M17" i="7"/>
  <c r="Q17" i="7"/>
  <c r="M18" i="7"/>
  <c r="Q18" i="7"/>
  <c r="M19" i="7"/>
  <c r="Q19" i="7"/>
  <c r="M20" i="7"/>
  <c r="Q20" i="7"/>
  <c r="M21" i="7"/>
  <c r="Q21" i="7"/>
  <c r="M22" i="7"/>
  <c r="Q22" i="7"/>
  <c r="M23" i="7"/>
  <c r="Q23" i="7"/>
  <c r="M24" i="7"/>
  <c r="Q24" i="7"/>
  <c r="M25" i="7"/>
  <c r="Q25" i="7"/>
  <c r="M26" i="7"/>
  <c r="Q26" i="7"/>
  <c r="M27" i="7"/>
  <c r="Q27" i="7"/>
  <c r="M28" i="7"/>
  <c r="Q28" i="7"/>
  <c r="M29" i="7"/>
  <c r="Q29" i="7"/>
  <c r="M30" i="7"/>
  <c r="Q30" i="7"/>
  <c r="M31" i="7"/>
  <c r="N31" i="7"/>
  <c r="Q31" i="7"/>
  <c r="M32" i="7"/>
  <c r="Q32" i="7"/>
  <c r="M33" i="7"/>
  <c r="N33" i="7" s="1"/>
  <c r="Q33" i="7"/>
  <c r="M34" i="7"/>
  <c r="Q34" i="7"/>
  <c r="M35" i="7"/>
  <c r="Q35" i="7"/>
  <c r="N35" i="7" s="1"/>
  <c r="M36" i="7"/>
  <c r="Q36" i="7"/>
  <c r="M37" i="7"/>
  <c r="Q37" i="7"/>
  <c r="M38" i="7"/>
  <c r="Q38" i="7"/>
  <c r="M39" i="7"/>
  <c r="Q39" i="7"/>
  <c r="M40" i="7"/>
  <c r="N40" i="7" s="1"/>
  <c r="Q40" i="7"/>
  <c r="M41" i="7"/>
  <c r="Q41" i="7"/>
  <c r="M42" i="7"/>
  <c r="Q42" i="7"/>
  <c r="M43" i="7"/>
  <c r="N43" i="7" s="1"/>
  <c r="Q43" i="7"/>
  <c r="M44" i="7"/>
  <c r="Q44" i="7"/>
  <c r="M45" i="7"/>
  <c r="Q45" i="7"/>
  <c r="M46" i="7"/>
  <c r="Q46" i="7"/>
  <c r="M47" i="7"/>
  <c r="Q47" i="7"/>
  <c r="M48" i="7"/>
  <c r="Q48" i="7"/>
  <c r="M49" i="7"/>
  <c r="Q49" i="7"/>
  <c r="M50" i="7"/>
  <c r="Q50" i="7"/>
  <c r="M51" i="7"/>
  <c r="Q51" i="7"/>
  <c r="M52" i="7"/>
  <c r="N52" i="7" s="1"/>
  <c r="Q52" i="7"/>
  <c r="M53" i="7"/>
  <c r="Q53" i="7"/>
  <c r="M54" i="7"/>
  <c r="Q54" i="7"/>
  <c r="M55" i="7"/>
  <c r="N55" i="7" s="1"/>
  <c r="Q55" i="7"/>
  <c r="M56" i="7"/>
  <c r="Q56" i="7"/>
  <c r="M57" i="7"/>
  <c r="N57" i="7" s="1"/>
  <c r="Q57" i="7"/>
  <c r="M58" i="7"/>
  <c r="Q58" i="7"/>
  <c r="N58" i="7" s="1"/>
  <c r="M59" i="7"/>
  <c r="Q59" i="7"/>
  <c r="M60" i="7"/>
  <c r="Q60" i="7"/>
  <c r="M61" i="7"/>
  <c r="Q61" i="7"/>
  <c r="N61" i="7" s="1"/>
  <c r="M62" i="7"/>
  <c r="Q62" i="7"/>
  <c r="M63" i="7"/>
  <c r="Q63" i="7"/>
  <c r="M64" i="7"/>
  <c r="Q64" i="7"/>
  <c r="M65" i="7"/>
  <c r="Q65" i="7"/>
  <c r="M66" i="7"/>
  <c r="Q66" i="7"/>
  <c r="M67" i="7"/>
  <c r="Q67" i="7"/>
  <c r="N67" i="7" s="1"/>
  <c r="M68" i="7"/>
  <c r="Q68" i="7"/>
  <c r="M69" i="7"/>
  <c r="N69" i="7" s="1"/>
  <c r="Q69" i="7"/>
  <c r="M70" i="7"/>
  <c r="Q70" i="7"/>
  <c r="N70" i="7" s="1"/>
  <c r="M71" i="7"/>
  <c r="Q71" i="7"/>
  <c r="M72" i="7"/>
  <c r="Q72" i="7"/>
  <c r="M73" i="7"/>
  <c r="Q73" i="7"/>
  <c r="N73" i="7" s="1"/>
  <c r="M74" i="7"/>
  <c r="Q74" i="7"/>
  <c r="M75" i="7"/>
  <c r="Q75" i="7"/>
  <c r="M76" i="7"/>
  <c r="Q76" i="7"/>
  <c r="M77" i="7"/>
  <c r="Q77" i="7"/>
  <c r="M78" i="7"/>
  <c r="Q78" i="7"/>
  <c r="M79" i="7"/>
  <c r="N79" i="7"/>
  <c r="Q79" i="7"/>
  <c r="M80" i="7"/>
  <c r="Q80" i="7"/>
  <c r="M81" i="7"/>
  <c r="Q81" i="7"/>
  <c r="M82" i="7"/>
  <c r="Q82" i="7"/>
  <c r="M83" i="7"/>
  <c r="Q83" i="7"/>
  <c r="M84" i="7"/>
  <c r="Q84" i="7"/>
  <c r="M85" i="7"/>
  <c r="Q85" i="7"/>
  <c r="M86" i="7"/>
  <c r="Q86" i="7"/>
  <c r="M87" i="7"/>
  <c r="Q87" i="7"/>
  <c r="M88" i="7"/>
  <c r="N88" i="7" s="1"/>
  <c r="Q88" i="7"/>
  <c r="M89" i="7"/>
  <c r="Q89" i="7"/>
  <c r="M90" i="7"/>
  <c r="Q90" i="7"/>
  <c r="M91" i="7"/>
  <c r="N91" i="7" s="1"/>
  <c r="Q91" i="7"/>
  <c r="M92" i="7"/>
  <c r="Q92" i="7"/>
  <c r="M93" i="7"/>
  <c r="Q93" i="7"/>
  <c r="M94" i="7"/>
  <c r="Q94" i="7"/>
  <c r="N94" i="7" s="1"/>
  <c r="M95" i="7"/>
  <c r="Q95" i="7"/>
  <c r="M96" i="7"/>
  <c r="Q96" i="7"/>
  <c r="M97" i="7"/>
  <c r="Q97" i="7"/>
  <c r="M98" i="7"/>
  <c r="Q98" i="7"/>
  <c r="M99" i="7"/>
  <c r="Q99" i="7"/>
  <c r="M100" i="7"/>
  <c r="Q100" i="7"/>
  <c r="M101" i="7"/>
  <c r="Q101" i="7"/>
  <c r="M102" i="7"/>
  <c r="Q102" i="7"/>
  <c r="M103" i="7"/>
  <c r="Q103" i="7"/>
  <c r="M104" i="7"/>
  <c r="Q104" i="7"/>
  <c r="M105" i="7"/>
  <c r="Q105" i="7"/>
  <c r="M106" i="7"/>
  <c r="Q106" i="7"/>
  <c r="M107" i="7"/>
  <c r="Q107" i="7"/>
  <c r="M108" i="7"/>
  <c r="Q108" i="7"/>
  <c r="M109" i="7"/>
  <c r="Q109" i="7"/>
  <c r="M110" i="7"/>
  <c r="Q110" i="7"/>
  <c r="M111" i="7"/>
  <c r="Q111" i="7"/>
  <c r="M112" i="7"/>
  <c r="Q112" i="7"/>
  <c r="M113" i="7"/>
  <c r="Q113" i="7"/>
  <c r="M114" i="7"/>
  <c r="Q114" i="7"/>
  <c r="M115" i="7"/>
  <c r="Q115" i="7"/>
  <c r="M116" i="7"/>
  <c r="Q116" i="7"/>
  <c r="M117" i="7"/>
  <c r="Q117" i="7"/>
  <c r="M118" i="7"/>
  <c r="Q118" i="7"/>
  <c r="M119" i="7"/>
  <c r="Q119" i="7"/>
  <c r="M120" i="7"/>
  <c r="Q120" i="7"/>
  <c r="M121" i="7"/>
  <c r="Q121" i="7"/>
  <c r="M122" i="7"/>
  <c r="Q122" i="7"/>
  <c r="M123" i="7"/>
  <c r="Q123" i="7"/>
  <c r="M124" i="7"/>
  <c r="Q124" i="7"/>
  <c r="M125" i="7"/>
  <c r="Q125" i="7"/>
  <c r="M126" i="7"/>
  <c r="Q126" i="7"/>
  <c r="M127" i="7"/>
  <c r="Q127" i="7"/>
  <c r="M128" i="7"/>
  <c r="Q128" i="7"/>
  <c r="M129" i="7"/>
  <c r="Q129" i="7"/>
  <c r="M130" i="7"/>
  <c r="Q130" i="7"/>
  <c r="M131" i="7"/>
  <c r="Q131" i="7"/>
  <c r="M132" i="7"/>
  <c r="Q132" i="7"/>
  <c r="M133" i="7"/>
  <c r="Q133" i="7"/>
  <c r="M134" i="7"/>
  <c r="Q134" i="7"/>
  <c r="M135" i="7"/>
  <c r="Q135" i="7"/>
  <c r="M136" i="7"/>
  <c r="Q136" i="7"/>
  <c r="M137" i="7"/>
  <c r="Q137" i="7"/>
  <c r="M138" i="7"/>
  <c r="Q138" i="7"/>
  <c r="M139" i="7"/>
  <c r="Q139" i="7"/>
  <c r="M140" i="7"/>
  <c r="Q140" i="7"/>
  <c r="M141" i="7"/>
  <c r="Q141" i="7"/>
  <c r="M142" i="7"/>
  <c r="Q142" i="7"/>
  <c r="M143" i="7"/>
  <c r="Q143" i="7"/>
  <c r="M144" i="7"/>
  <c r="Q144" i="7"/>
  <c r="M145" i="7"/>
  <c r="Q145" i="7"/>
  <c r="M146" i="7"/>
  <c r="Q146" i="7"/>
  <c r="M147" i="7"/>
  <c r="Q147" i="7"/>
  <c r="M148" i="7"/>
  <c r="Q148" i="7"/>
  <c r="R148" i="7" s="1"/>
  <c r="M149" i="7"/>
  <c r="Q149" i="7"/>
  <c r="R149" i="7"/>
  <c r="M150" i="7"/>
  <c r="Q150" i="7"/>
  <c r="R150" i="7" s="1"/>
  <c r="M151" i="7"/>
  <c r="Q151" i="7"/>
  <c r="R151" i="7" s="1"/>
  <c r="M152" i="7"/>
  <c r="Q152" i="7"/>
  <c r="R152" i="7"/>
  <c r="M153" i="7"/>
  <c r="Q153" i="7"/>
  <c r="R153" i="7" s="1"/>
  <c r="M154" i="7"/>
  <c r="Q154" i="7"/>
  <c r="R154" i="7" s="1"/>
  <c r="M155" i="7"/>
  <c r="Q155" i="7"/>
  <c r="R155" i="7" s="1"/>
  <c r="M156" i="7"/>
  <c r="Q156" i="7"/>
  <c r="R156" i="7" s="1"/>
  <c r="M157" i="7"/>
  <c r="Q157" i="7"/>
  <c r="R157" i="7" s="1"/>
  <c r="M158" i="7"/>
  <c r="Q158" i="7"/>
  <c r="R158" i="7" s="1"/>
  <c r="M159" i="7"/>
  <c r="Q159" i="7"/>
  <c r="M160" i="7"/>
  <c r="Q160" i="7"/>
  <c r="R160" i="7" s="1"/>
  <c r="M161" i="7"/>
  <c r="Q161" i="7"/>
  <c r="R161" i="7"/>
  <c r="M162" i="7"/>
  <c r="Q162" i="7"/>
  <c r="R162" i="7" s="1"/>
  <c r="M163" i="7"/>
  <c r="Q163" i="7"/>
  <c r="M164" i="7"/>
  <c r="Q164" i="7"/>
  <c r="R164" i="7" s="1"/>
  <c r="M165" i="7"/>
  <c r="Q165" i="7"/>
  <c r="R165" i="7" s="1"/>
  <c r="M166" i="7"/>
  <c r="Q166" i="7"/>
  <c r="R166" i="7" s="1"/>
  <c r="M167" i="7"/>
  <c r="Q167" i="7"/>
  <c r="R167" i="7" s="1"/>
  <c r="M168" i="7"/>
  <c r="Q168" i="7"/>
  <c r="R168" i="7" s="1"/>
  <c r="M169" i="7"/>
  <c r="Q169" i="7"/>
  <c r="R169" i="7" s="1"/>
  <c r="M170" i="7"/>
  <c r="Q170" i="7"/>
  <c r="R170" i="7" s="1"/>
  <c r="M171" i="7"/>
  <c r="Q171" i="7"/>
  <c r="R171" i="7" s="1"/>
  <c r="M172" i="7"/>
  <c r="Q172" i="7"/>
  <c r="M173" i="7"/>
  <c r="Q173" i="7"/>
  <c r="R173" i="7"/>
  <c r="M174" i="7"/>
  <c r="Q174" i="7"/>
  <c r="R174" i="7" s="1"/>
  <c r="M175" i="7"/>
  <c r="Q175" i="7"/>
  <c r="R175" i="7" s="1"/>
  <c r="M176" i="7"/>
  <c r="Q176" i="7"/>
  <c r="R176" i="7"/>
  <c r="N85" i="7" l="1"/>
  <c r="N82" i="7"/>
  <c r="N45" i="7"/>
  <c r="N28" i="7"/>
  <c r="N30" i="7"/>
  <c r="N27" i="7"/>
  <c r="O27" i="7" s="1"/>
  <c r="P27" i="7" s="1"/>
  <c r="N93" i="7"/>
  <c r="N76" i="7"/>
  <c r="N81" i="7"/>
  <c r="N64" i="7"/>
  <c r="N49" i="7"/>
  <c r="N46" i="7"/>
  <c r="N37" i="7"/>
  <c r="N34" i="7"/>
  <c r="N84" i="7"/>
  <c r="O84" i="7" s="1"/>
  <c r="P84" i="7" s="1"/>
  <c r="N60" i="7"/>
  <c r="N36" i="7"/>
  <c r="U177" i="8"/>
  <c r="N87" i="7"/>
  <c r="O87" i="7" s="1"/>
  <c r="P87" i="7" s="1"/>
  <c r="N75" i="7"/>
  <c r="N63" i="7"/>
  <c r="N51" i="7"/>
  <c r="O51" i="7" s="1"/>
  <c r="P51" i="7" s="1"/>
  <c r="N39" i="7"/>
  <c r="N23" i="7"/>
  <c r="O23" i="7" s="1"/>
  <c r="P23" i="7" s="1"/>
  <c r="N21" i="7"/>
  <c r="N19" i="7"/>
  <c r="O19" i="7" s="1"/>
  <c r="P19" i="7" s="1"/>
  <c r="N17" i="7"/>
  <c r="N15" i="7"/>
  <c r="N13" i="7"/>
  <c r="N11" i="7"/>
  <c r="O11" i="7" s="1"/>
  <c r="P11" i="7" s="1"/>
  <c r="N72" i="7"/>
  <c r="O72" i="7" s="1"/>
  <c r="P72" i="7" s="1"/>
  <c r="N48" i="7"/>
  <c r="N90" i="7"/>
  <c r="N78" i="7"/>
  <c r="N66" i="7"/>
  <c r="O66" i="7" s="1"/>
  <c r="P66" i="7" s="1"/>
  <c r="N54" i="7"/>
  <c r="N50" i="7"/>
  <c r="N42" i="7"/>
  <c r="O42" i="7" s="1"/>
  <c r="P42" i="7" s="1"/>
  <c r="V177" i="8"/>
  <c r="W177" i="8"/>
  <c r="N27" i="8"/>
  <c r="O27" i="8" s="1"/>
  <c r="P27" i="8" s="1"/>
  <c r="N136" i="8"/>
  <c r="O136" i="8" s="1"/>
  <c r="P136" i="8" s="1"/>
  <c r="N138" i="8"/>
  <c r="O138" i="8" s="1"/>
  <c r="P138" i="8" s="1"/>
  <c r="N140" i="8"/>
  <c r="N146" i="8"/>
  <c r="O146" i="8" s="1"/>
  <c r="P146" i="8" s="1"/>
  <c r="N148" i="8"/>
  <c r="O148" i="8" s="1"/>
  <c r="P148" i="8" s="1"/>
  <c r="N150" i="8"/>
  <c r="O150" i="8" s="1"/>
  <c r="P150" i="8" s="1"/>
  <c r="N48" i="8"/>
  <c r="O48" i="8" s="1"/>
  <c r="P48" i="8" s="1"/>
  <c r="N56" i="8"/>
  <c r="O56" i="8" s="1"/>
  <c r="P56" i="8" s="1"/>
  <c r="N58" i="8"/>
  <c r="O58" i="8" s="1"/>
  <c r="P58" i="8" s="1"/>
  <c r="N60" i="8"/>
  <c r="O60" i="8" s="1"/>
  <c r="P60" i="8" s="1"/>
  <c r="N122" i="8"/>
  <c r="N126" i="8"/>
  <c r="O126" i="8" s="1"/>
  <c r="P126" i="8" s="1"/>
  <c r="N130" i="8"/>
  <c r="O130" i="8" s="1"/>
  <c r="P130" i="8" s="1"/>
  <c r="N132" i="8"/>
  <c r="O132" i="8" s="1"/>
  <c r="P132" i="8" s="1"/>
  <c r="N163" i="8"/>
  <c r="O163" i="8" s="1"/>
  <c r="P163" i="8" s="1"/>
  <c r="N167" i="8"/>
  <c r="O167" i="8" s="1"/>
  <c r="P167" i="8" s="1"/>
  <c r="N175" i="8"/>
  <c r="O175" i="8" s="1"/>
  <c r="P175" i="8" s="1"/>
  <c r="N40" i="8"/>
  <c r="O40" i="8" s="1"/>
  <c r="P40" i="8" s="1"/>
  <c r="N29" i="8"/>
  <c r="O29" i="8" s="1"/>
  <c r="P29" i="8" s="1"/>
  <c r="N45" i="8"/>
  <c r="O45" i="8" s="1"/>
  <c r="P45" i="8" s="1"/>
  <c r="N47" i="8"/>
  <c r="O47" i="8" s="1"/>
  <c r="P47" i="8" s="1"/>
  <c r="N55" i="8"/>
  <c r="O55" i="8" s="1"/>
  <c r="P55" i="8" s="1"/>
  <c r="N59" i="8"/>
  <c r="O59" i="8" s="1"/>
  <c r="P59" i="8" s="1"/>
  <c r="N73" i="8"/>
  <c r="O73" i="8" s="1"/>
  <c r="P73" i="8" s="1"/>
  <c r="N79" i="8"/>
  <c r="O79" i="8" s="1"/>
  <c r="P79" i="8" s="1"/>
  <c r="N85" i="8"/>
  <c r="N28" i="8"/>
  <c r="O28" i="8" s="1"/>
  <c r="P28" i="8" s="1"/>
  <c r="N109" i="8"/>
  <c r="O109" i="8" s="1"/>
  <c r="P109" i="8" s="1"/>
  <c r="N105" i="8"/>
  <c r="O105" i="8" s="1"/>
  <c r="P105" i="8" s="1"/>
  <c r="N90" i="8"/>
  <c r="O90" i="8" s="1"/>
  <c r="P90" i="8" s="1"/>
  <c r="N139" i="8"/>
  <c r="O139" i="8" s="1"/>
  <c r="P139" i="8" s="1"/>
  <c r="N145" i="8"/>
  <c r="O145" i="8" s="1"/>
  <c r="P145" i="8" s="1"/>
  <c r="N9" i="8"/>
  <c r="O9" i="8" s="1"/>
  <c r="P9" i="8" s="1"/>
  <c r="N11" i="8"/>
  <c r="O11" i="8" s="1"/>
  <c r="P11" i="8" s="1"/>
  <c r="N33" i="8"/>
  <c r="O33" i="8" s="1"/>
  <c r="P33" i="8" s="1"/>
  <c r="N35" i="8"/>
  <c r="O35" i="8" s="1"/>
  <c r="P35" i="8" s="1"/>
  <c r="N39" i="8"/>
  <c r="O39" i="8" s="1"/>
  <c r="P39" i="8" s="1"/>
  <c r="N41" i="8"/>
  <c r="O41" i="8" s="1"/>
  <c r="P41" i="8" s="1"/>
  <c r="N68" i="8"/>
  <c r="O68" i="8" s="1"/>
  <c r="P68" i="8" s="1"/>
  <c r="N81" i="8"/>
  <c r="O81" i="8" s="1"/>
  <c r="P81" i="8" s="1"/>
  <c r="N15" i="8"/>
  <c r="O15" i="8" s="1"/>
  <c r="P15" i="8" s="1"/>
  <c r="N17" i="8"/>
  <c r="O17" i="8" s="1"/>
  <c r="P17" i="8" s="1"/>
  <c r="N21" i="8"/>
  <c r="O21" i="8" s="1"/>
  <c r="P21" i="8" s="1"/>
  <c r="N23" i="8"/>
  <c r="O23" i="8" s="1"/>
  <c r="P23" i="8" s="1"/>
  <c r="N51" i="8"/>
  <c r="O51" i="8" s="1"/>
  <c r="P51" i="8" s="1"/>
  <c r="N82" i="8"/>
  <c r="O82" i="8" s="1"/>
  <c r="P82" i="8" s="1"/>
  <c r="N84" i="8"/>
  <c r="O84" i="8" s="1"/>
  <c r="P84" i="8" s="1"/>
  <c r="N86" i="8"/>
  <c r="O86" i="8" s="1"/>
  <c r="P86" i="8" s="1"/>
  <c r="N115" i="8"/>
  <c r="O115" i="8" s="1"/>
  <c r="P115" i="8" s="1"/>
  <c r="N158" i="8"/>
  <c r="O158" i="8" s="1"/>
  <c r="P158" i="8" s="1"/>
  <c r="N160" i="8"/>
  <c r="O160" i="8" s="1"/>
  <c r="P160" i="8" s="1"/>
  <c r="N10" i="8"/>
  <c r="O10" i="8" s="1"/>
  <c r="P10" i="8" s="1"/>
  <c r="N111" i="8"/>
  <c r="O111" i="8" s="1"/>
  <c r="P111" i="8" s="1"/>
  <c r="N102" i="8"/>
  <c r="O102" i="8" s="1"/>
  <c r="P102" i="8" s="1"/>
  <c r="N110" i="8"/>
  <c r="O110" i="8" s="1"/>
  <c r="P110" i="8" s="1"/>
  <c r="N14" i="8"/>
  <c r="O14" i="8" s="1"/>
  <c r="P14" i="8" s="1"/>
  <c r="N16" i="8"/>
  <c r="O16" i="8" s="1"/>
  <c r="P16" i="8" s="1"/>
  <c r="N34" i="8"/>
  <c r="O34" i="8" s="1"/>
  <c r="P34" i="8" s="1"/>
  <c r="N52" i="8"/>
  <c r="O52" i="8" s="1"/>
  <c r="P52" i="8" s="1"/>
  <c r="N74" i="8"/>
  <c r="O74" i="8" s="1"/>
  <c r="P74" i="8" s="1"/>
  <c r="N75" i="8"/>
  <c r="O75" i="8" s="1"/>
  <c r="P75" i="8" s="1"/>
  <c r="N114" i="8"/>
  <c r="O114" i="8" s="1"/>
  <c r="P114" i="8" s="1"/>
  <c r="N117" i="8"/>
  <c r="O117" i="8" s="1"/>
  <c r="P117" i="8" s="1"/>
  <c r="N155" i="8"/>
  <c r="O155" i="8" s="1"/>
  <c r="P155" i="8" s="1"/>
  <c r="N164" i="8"/>
  <c r="O164" i="8" s="1"/>
  <c r="P164" i="8" s="1"/>
  <c r="N20" i="8"/>
  <c r="O20" i="8" s="1"/>
  <c r="P20" i="8" s="1"/>
  <c r="N22" i="8"/>
  <c r="O22" i="8" s="1"/>
  <c r="P22" i="8" s="1"/>
  <c r="N42" i="8"/>
  <c r="O42" i="8" s="1"/>
  <c r="P42" i="8" s="1"/>
  <c r="N62" i="8"/>
  <c r="O62" i="8" s="1"/>
  <c r="P62" i="8" s="1"/>
  <c r="N71" i="8"/>
  <c r="O71" i="8" s="1"/>
  <c r="P71" i="8" s="1"/>
  <c r="N78" i="8"/>
  <c r="O78" i="8" s="1"/>
  <c r="P78" i="8" s="1"/>
  <c r="N87" i="8"/>
  <c r="O87" i="8" s="1"/>
  <c r="P87" i="8" s="1"/>
  <c r="N89" i="8"/>
  <c r="O89" i="8" s="1"/>
  <c r="P89" i="8" s="1"/>
  <c r="N96" i="8"/>
  <c r="O96" i="8" s="1"/>
  <c r="P96" i="8" s="1"/>
  <c r="N104" i="8"/>
  <c r="O104" i="8" s="1"/>
  <c r="P104" i="8" s="1"/>
  <c r="N118" i="8"/>
  <c r="O118" i="8" s="1"/>
  <c r="P118" i="8" s="1"/>
  <c r="N120" i="8"/>
  <c r="O120" i="8" s="1"/>
  <c r="P120" i="8" s="1"/>
  <c r="N131" i="8"/>
  <c r="O131" i="8" s="1"/>
  <c r="P131" i="8" s="1"/>
  <c r="N152" i="8"/>
  <c r="O152" i="8" s="1"/>
  <c r="P152" i="8" s="1"/>
  <c r="N161" i="8"/>
  <c r="O161" i="8" s="1"/>
  <c r="P161" i="8" s="1"/>
  <c r="N172" i="8"/>
  <c r="O172" i="8" s="1"/>
  <c r="P172" i="8" s="1"/>
  <c r="N174" i="8"/>
  <c r="O174" i="8" s="1"/>
  <c r="P174" i="8" s="1"/>
  <c r="N69" i="8"/>
  <c r="O69" i="8" s="1"/>
  <c r="P69" i="8" s="1"/>
  <c r="N66" i="8"/>
  <c r="O66" i="8" s="1"/>
  <c r="P66" i="8" s="1"/>
  <c r="N91" i="8"/>
  <c r="O91" i="8" s="1"/>
  <c r="P91" i="8" s="1"/>
  <c r="N93" i="8"/>
  <c r="N107" i="8"/>
  <c r="O107" i="8" s="1"/>
  <c r="P107" i="8" s="1"/>
  <c r="N95" i="8"/>
  <c r="O95" i="8" s="1"/>
  <c r="P95" i="8" s="1"/>
  <c r="R40" i="8"/>
  <c r="N12" i="8"/>
  <c r="O12" i="8" s="1"/>
  <c r="P12" i="8" s="1"/>
  <c r="N19" i="8"/>
  <c r="O19" i="8" s="1"/>
  <c r="P19" i="8" s="1"/>
  <c r="N24" i="8"/>
  <c r="O24" i="8" s="1"/>
  <c r="P24" i="8" s="1"/>
  <c r="N31" i="8"/>
  <c r="O31" i="8" s="1"/>
  <c r="P31" i="8" s="1"/>
  <c r="N36" i="8"/>
  <c r="O36" i="8" s="1"/>
  <c r="P36" i="8" s="1"/>
  <c r="N53" i="8"/>
  <c r="O53" i="8" s="1"/>
  <c r="P53" i="8" s="1"/>
  <c r="N54" i="8"/>
  <c r="O54" i="8" s="1"/>
  <c r="P54" i="8" s="1"/>
  <c r="N57" i="8"/>
  <c r="O57" i="8" s="1"/>
  <c r="P57" i="8" s="1"/>
  <c r="N65" i="8"/>
  <c r="O65" i="8" s="1"/>
  <c r="P65" i="8" s="1"/>
  <c r="N72" i="8"/>
  <c r="O72" i="8" s="1"/>
  <c r="P72" i="8" s="1"/>
  <c r="N76" i="8"/>
  <c r="O76" i="8" s="1"/>
  <c r="P76" i="8" s="1"/>
  <c r="N99" i="8"/>
  <c r="O99" i="8" s="1"/>
  <c r="P99" i="8" s="1"/>
  <c r="N101" i="8"/>
  <c r="O101" i="8" s="1"/>
  <c r="P101" i="8" s="1"/>
  <c r="N108" i="8"/>
  <c r="O108" i="8" s="1"/>
  <c r="P108" i="8" s="1"/>
  <c r="N112" i="8"/>
  <c r="O112" i="8" s="1"/>
  <c r="P112" i="8" s="1"/>
  <c r="N124" i="8"/>
  <c r="O124" i="8" s="1"/>
  <c r="P124" i="8" s="1"/>
  <c r="N137" i="8"/>
  <c r="O137" i="8" s="1"/>
  <c r="P137" i="8" s="1"/>
  <c r="N142" i="8"/>
  <c r="O142" i="8" s="1"/>
  <c r="P142" i="8" s="1"/>
  <c r="N143" i="8"/>
  <c r="O143" i="8" s="1"/>
  <c r="P143" i="8" s="1"/>
  <c r="N144" i="8"/>
  <c r="O144" i="8" s="1"/>
  <c r="P144" i="8" s="1"/>
  <c r="N154" i="8"/>
  <c r="O154" i="8" s="1"/>
  <c r="P154" i="8" s="1"/>
  <c r="N166" i="8"/>
  <c r="O166" i="8" s="1"/>
  <c r="P166" i="8" s="1"/>
  <c r="R66" i="8"/>
  <c r="R95" i="8"/>
  <c r="R96" i="8"/>
  <c r="R102" i="8"/>
  <c r="N149" i="8"/>
  <c r="N168" i="8"/>
  <c r="O168" i="8" s="1"/>
  <c r="P168" i="8" s="1"/>
  <c r="N13" i="8"/>
  <c r="O13" i="8" s="1"/>
  <c r="P13" i="8" s="1"/>
  <c r="N18" i="8"/>
  <c r="O18" i="8" s="1"/>
  <c r="P18" i="8" s="1"/>
  <c r="N25" i="8"/>
  <c r="O25" i="8" s="1"/>
  <c r="P25" i="8" s="1"/>
  <c r="N30" i="8"/>
  <c r="O30" i="8" s="1"/>
  <c r="P30" i="8" s="1"/>
  <c r="N37" i="8"/>
  <c r="O37" i="8" s="1"/>
  <c r="P37" i="8" s="1"/>
  <c r="N43" i="8"/>
  <c r="O43" i="8" s="1"/>
  <c r="P43" i="8" s="1"/>
  <c r="N46" i="8"/>
  <c r="O46" i="8" s="1"/>
  <c r="P46" i="8" s="1"/>
  <c r="N49" i="8"/>
  <c r="O49" i="8" s="1"/>
  <c r="P49" i="8" s="1"/>
  <c r="N61" i="8"/>
  <c r="O61" i="8" s="1"/>
  <c r="P61" i="8" s="1"/>
  <c r="N64" i="8"/>
  <c r="O64" i="8" s="1"/>
  <c r="P64" i="8" s="1"/>
  <c r="R69" i="8"/>
  <c r="R75" i="8"/>
  <c r="N77" i="8"/>
  <c r="O77" i="8" s="1"/>
  <c r="P77" i="8" s="1"/>
  <c r="N80" i="8"/>
  <c r="O80" i="8" s="1"/>
  <c r="P80" i="8" s="1"/>
  <c r="N83" i="8"/>
  <c r="O83" i="8" s="1"/>
  <c r="P83" i="8" s="1"/>
  <c r="R105" i="8"/>
  <c r="R111" i="8"/>
  <c r="N113" i="8"/>
  <c r="O113" i="8" s="1"/>
  <c r="P113" i="8" s="1"/>
  <c r="N116" i="8"/>
  <c r="O116" i="8" s="1"/>
  <c r="P116" i="8" s="1"/>
  <c r="N119" i="8"/>
  <c r="O119" i="8" s="1"/>
  <c r="P119" i="8" s="1"/>
  <c r="N125" i="8"/>
  <c r="O125" i="8" s="1"/>
  <c r="P125" i="8" s="1"/>
  <c r="N133" i="8"/>
  <c r="O133" i="8" s="1"/>
  <c r="P133" i="8" s="1"/>
  <c r="O149" i="8"/>
  <c r="P149" i="8" s="1"/>
  <c r="N156" i="8"/>
  <c r="O156" i="8" s="1"/>
  <c r="P156" i="8" s="1"/>
  <c r="N162" i="8"/>
  <c r="O162" i="8" s="1"/>
  <c r="P162" i="8" s="1"/>
  <c r="N173" i="8"/>
  <c r="O173" i="8" s="1"/>
  <c r="P173" i="8" s="1"/>
  <c r="N176" i="8"/>
  <c r="O176" i="8" s="1"/>
  <c r="P176" i="8" s="1"/>
  <c r="N67" i="8"/>
  <c r="O67" i="8" s="1"/>
  <c r="P67" i="8" s="1"/>
  <c r="N88" i="8"/>
  <c r="O88" i="8" s="1"/>
  <c r="P88" i="8" s="1"/>
  <c r="N97" i="8"/>
  <c r="O97" i="8" s="1"/>
  <c r="P97" i="8" s="1"/>
  <c r="N103" i="8"/>
  <c r="O103" i="8" s="1"/>
  <c r="P103" i="8" s="1"/>
  <c r="R30" i="8"/>
  <c r="R13" i="8"/>
  <c r="R19" i="8"/>
  <c r="R14" i="8"/>
  <c r="R20" i="8"/>
  <c r="R51" i="8"/>
  <c r="N63" i="8"/>
  <c r="O63" i="8" s="1"/>
  <c r="P63" i="8" s="1"/>
  <c r="N50" i="8"/>
  <c r="O50" i="8" s="1"/>
  <c r="P50" i="8" s="1"/>
  <c r="R81" i="8"/>
  <c r="N98" i="8"/>
  <c r="O98" i="8" s="1"/>
  <c r="P98" i="8" s="1"/>
  <c r="N100" i="8"/>
  <c r="O100" i="8" s="1"/>
  <c r="P100" i="8" s="1"/>
  <c r="R117" i="8"/>
  <c r="N128" i="8"/>
  <c r="O128" i="8" s="1"/>
  <c r="P128" i="8" s="1"/>
  <c r="N151" i="8"/>
  <c r="O151" i="8" s="1"/>
  <c r="P151" i="8" s="1"/>
  <c r="R153" i="8"/>
  <c r="N153" i="8"/>
  <c r="O153" i="8" s="1"/>
  <c r="P153" i="8" s="1"/>
  <c r="N170" i="8"/>
  <c r="O170" i="8" s="1"/>
  <c r="P170" i="8" s="1"/>
  <c r="R25" i="8"/>
  <c r="R31" i="8"/>
  <c r="R37" i="8"/>
  <c r="R43" i="8"/>
  <c r="N26" i="8"/>
  <c r="O26" i="8" s="1"/>
  <c r="P26" i="8" s="1"/>
  <c r="N32" i="8"/>
  <c r="O32" i="8" s="1"/>
  <c r="P32" i="8" s="1"/>
  <c r="N38" i="8"/>
  <c r="O38" i="8" s="1"/>
  <c r="P38" i="8" s="1"/>
  <c r="N44" i="8"/>
  <c r="O44" i="8" s="1"/>
  <c r="P44" i="8" s="1"/>
  <c r="N92" i="8"/>
  <c r="O92" i="8" s="1"/>
  <c r="P92" i="8" s="1"/>
  <c r="O93" i="8"/>
  <c r="P93" i="8" s="1"/>
  <c r="N94" i="8"/>
  <c r="O94" i="8" s="1"/>
  <c r="P94" i="8" s="1"/>
  <c r="N121" i="8"/>
  <c r="O121" i="8" s="1"/>
  <c r="P121" i="8" s="1"/>
  <c r="O122" i="8"/>
  <c r="P122" i="8" s="1"/>
  <c r="R123" i="8"/>
  <c r="N123" i="8"/>
  <c r="O123" i="8" s="1"/>
  <c r="P123" i="8" s="1"/>
  <c r="N134" i="8"/>
  <c r="O134" i="8" s="1"/>
  <c r="P134" i="8" s="1"/>
  <c r="N157" i="8"/>
  <c r="O157" i="8" s="1"/>
  <c r="P157" i="8" s="1"/>
  <c r="R159" i="8"/>
  <c r="N159" i="8"/>
  <c r="O159" i="8" s="1"/>
  <c r="P159" i="8" s="1"/>
  <c r="N127" i="8"/>
  <c r="O127" i="8" s="1"/>
  <c r="P127" i="8" s="1"/>
  <c r="R129" i="8"/>
  <c r="N129" i="8"/>
  <c r="O129" i="8" s="1"/>
  <c r="P129" i="8" s="1"/>
  <c r="N169" i="8"/>
  <c r="O169" i="8" s="1"/>
  <c r="P169" i="8" s="1"/>
  <c r="R170" i="8"/>
  <c r="R135" i="8"/>
  <c r="N135" i="8"/>
  <c r="O135" i="8" s="1"/>
  <c r="P135" i="8" s="1"/>
  <c r="R92" i="8"/>
  <c r="R93" i="8"/>
  <c r="R97" i="8"/>
  <c r="R127" i="8"/>
  <c r="R134" i="8"/>
  <c r="O140" i="8"/>
  <c r="P140" i="8" s="1"/>
  <c r="R141" i="8"/>
  <c r="N141" i="8"/>
  <c r="O141" i="8" s="1"/>
  <c r="P141" i="8" s="1"/>
  <c r="R169" i="8"/>
  <c r="N70" i="8"/>
  <c r="O70" i="8" s="1"/>
  <c r="P70" i="8" s="1"/>
  <c r="O85" i="8"/>
  <c r="P85" i="8" s="1"/>
  <c r="R86" i="8"/>
  <c r="R87" i="8"/>
  <c r="R91" i="8"/>
  <c r="N106" i="8"/>
  <c r="O106" i="8" s="1"/>
  <c r="P106" i="8" s="1"/>
  <c r="R133" i="8"/>
  <c r="R140" i="8"/>
  <c r="R147" i="8"/>
  <c r="N147" i="8"/>
  <c r="O147" i="8" s="1"/>
  <c r="P147" i="8" s="1"/>
  <c r="R164" i="8"/>
  <c r="N165" i="8"/>
  <c r="O165" i="8" s="1"/>
  <c r="P165" i="8" s="1"/>
  <c r="N171" i="8"/>
  <c r="O171" i="8" s="1"/>
  <c r="P171" i="8" s="1"/>
  <c r="N159" i="7"/>
  <c r="O159" i="7" s="1"/>
  <c r="P159" i="7" s="1"/>
  <c r="N147" i="7"/>
  <c r="O147" i="7" s="1"/>
  <c r="P147" i="7" s="1"/>
  <c r="N141" i="7"/>
  <c r="O141" i="7" s="1"/>
  <c r="P141" i="7" s="1"/>
  <c r="R141" i="7"/>
  <c r="N133" i="7"/>
  <c r="O133" i="7" s="1"/>
  <c r="P133" i="7" s="1"/>
  <c r="R133" i="7"/>
  <c r="N123" i="7"/>
  <c r="O123" i="7" s="1"/>
  <c r="P123" i="7" s="1"/>
  <c r="R123" i="7"/>
  <c r="N99" i="7"/>
  <c r="O99" i="7" s="1"/>
  <c r="P99" i="7" s="1"/>
  <c r="R99" i="7"/>
  <c r="N172" i="7"/>
  <c r="O172" i="7" s="1"/>
  <c r="P172" i="7" s="1"/>
  <c r="N163" i="7"/>
  <c r="O163" i="7" s="1"/>
  <c r="P163" i="7" s="1"/>
  <c r="N144" i="7"/>
  <c r="O144" i="7" s="1"/>
  <c r="P144" i="7" s="1"/>
  <c r="R144" i="7"/>
  <c r="N138" i="7"/>
  <c r="O138" i="7" s="1"/>
  <c r="P138" i="7" s="1"/>
  <c r="R138" i="7"/>
  <c r="N134" i="7"/>
  <c r="O134" i="7" s="1"/>
  <c r="P134" i="7" s="1"/>
  <c r="R134" i="7"/>
  <c r="N128" i="7"/>
  <c r="O128" i="7" s="1"/>
  <c r="P128" i="7" s="1"/>
  <c r="R128" i="7"/>
  <c r="N124" i="7"/>
  <c r="O124" i="7" s="1"/>
  <c r="P124" i="7" s="1"/>
  <c r="R124" i="7"/>
  <c r="N118" i="7"/>
  <c r="O118" i="7" s="1"/>
  <c r="P118" i="7" s="1"/>
  <c r="R118" i="7"/>
  <c r="N112" i="7"/>
  <c r="O112" i="7" s="1"/>
  <c r="P112" i="7" s="1"/>
  <c r="R112" i="7"/>
  <c r="N106" i="7"/>
  <c r="O106" i="7" s="1"/>
  <c r="P106" i="7" s="1"/>
  <c r="R106" i="7"/>
  <c r="N100" i="7"/>
  <c r="O100" i="7" s="1"/>
  <c r="P100" i="7" s="1"/>
  <c r="R100" i="7"/>
  <c r="R92" i="7"/>
  <c r="N92" i="7"/>
  <c r="O92" i="7" s="1"/>
  <c r="P92" i="7" s="1"/>
  <c r="N176" i="7"/>
  <c r="O176" i="7" s="1"/>
  <c r="P176" i="7" s="1"/>
  <c r="N170" i="7"/>
  <c r="O170" i="7" s="1"/>
  <c r="P170" i="7" s="1"/>
  <c r="N167" i="7"/>
  <c r="O167" i="7" s="1"/>
  <c r="P167" i="7" s="1"/>
  <c r="N161" i="7"/>
  <c r="O161" i="7" s="1"/>
  <c r="P161" i="7" s="1"/>
  <c r="N158" i="7"/>
  <c r="O158" i="7" s="1"/>
  <c r="P158" i="7" s="1"/>
  <c r="N155" i="7"/>
  <c r="O155" i="7"/>
  <c r="P155" i="7" s="1"/>
  <c r="N149" i="7"/>
  <c r="O149" i="7" s="1"/>
  <c r="P149" i="7" s="1"/>
  <c r="R159" i="7"/>
  <c r="R147" i="7"/>
  <c r="R89" i="7"/>
  <c r="N89" i="7"/>
  <c r="O89" i="7" s="1"/>
  <c r="P89" i="7" s="1"/>
  <c r="R80" i="7"/>
  <c r="N80" i="7"/>
  <c r="O80" i="7" s="1"/>
  <c r="P80" i="7" s="1"/>
  <c r="R71" i="7"/>
  <c r="N71" i="7"/>
  <c r="O71" i="7" s="1"/>
  <c r="P71" i="7" s="1"/>
  <c r="R62" i="7"/>
  <c r="N62" i="7"/>
  <c r="O62" i="7" s="1"/>
  <c r="P62" i="7" s="1"/>
  <c r="R53" i="7"/>
  <c r="N53" i="7"/>
  <c r="O53" i="7" s="1"/>
  <c r="P53" i="7" s="1"/>
  <c r="N168" i="7"/>
  <c r="O168" i="7" s="1"/>
  <c r="P168" i="7" s="1"/>
  <c r="N156" i="7"/>
  <c r="O156" i="7" s="1"/>
  <c r="P156" i="7" s="1"/>
  <c r="N143" i="7"/>
  <c r="O143" i="7"/>
  <c r="P143" i="7" s="1"/>
  <c r="R143" i="7"/>
  <c r="N131" i="7"/>
  <c r="O131" i="7" s="1"/>
  <c r="P131" i="7" s="1"/>
  <c r="R131" i="7"/>
  <c r="N125" i="7"/>
  <c r="O125" i="7" s="1"/>
  <c r="P125" i="7" s="1"/>
  <c r="R125" i="7"/>
  <c r="N115" i="7"/>
  <c r="O115" i="7" s="1"/>
  <c r="P115" i="7" s="1"/>
  <c r="R115" i="7"/>
  <c r="N113" i="7"/>
  <c r="O113" i="7"/>
  <c r="P113" i="7" s="1"/>
  <c r="R113" i="7"/>
  <c r="N109" i="7"/>
  <c r="O109" i="7" s="1"/>
  <c r="P109" i="7" s="1"/>
  <c r="R109" i="7"/>
  <c r="N107" i="7"/>
  <c r="O107" i="7" s="1"/>
  <c r="P107" i="7" s="1"/>
  <c r="R107" i="7"/>
  <c r="N105" i="7"/>
  <c r="O105" i="7" s="1"/>
  <c r="P105" i="7" s="1"/>
  <c r="R105" i="7"/>
  <c r="N95" i="7"/>
  <c r="O95" i="7" s="1"/>
  <c r="P95" i="7" s="1"/>
  <c r="R95" i="7"/>
  <c r="R172" i="7"/>
  <c r="R163" i="7"/>
  <c r="R86" i="7"/>
  <c r="N86" i="7"/>
  <c r="O86" i="7" s="1"/>
  <c r="P86" i="7" s="1"/>
  <c r="R77" i="7"/>
  <c r="N77" i="7"/>
  <c r="O77" i="7" s="1"/>
  <c r="P77" i="7" s="1"/>
  <c r="R68" i="7"/>
  <c r="N68" i="7"/>
  <c r="O68" i="7" s="1"/>
  <c r="P68" i="7" s="1"/>
  <c r="R59" i="7"/>
  <c r="N59" i="7"/>
  <c r="O59" i="7" s="1"/>
  <c r="P59" i="7" s="1"/>
  <c r="N165" i="7"/>
  <c r="O165" i="7"/>
  <c r="P165" i="7" s="1"/>
  <c r="N150" i="7"/>
  <c r="O150" i="7" s="1"/>
  <c r="P150" i="7" s="1"/>
  <c r="N137" i="7"/>
  <c r="O137" i="7" s="1"/>
  <c r="P137" i="7" s="1"/>
  <c r="R137" i="7"/>
  <c r="N121" i="7"/>
  <c r="O121" i="7" s="1"/>
  <c r="P121" i="7" s="1"/>
  <c r="R121" i="7"/>
  <c r="N101" i="7"/>
  <c r="O101" i="7" s="1"/>
  <c r="P101" i="7" s="1"/>
  <c r="R101" i="7"/>
  <c r="N169" i="7"/>
  <c r="O169" i="7" s="1"/>
  <c r="P169" i="7" s="1"/>
  <c r="N157" i="7"/>
  <c r="O157" i="7" s="1"/>
  <c r="P157" i="7" s="1"/>
  <c r="N154" i="7"/>
  <c r="O154" i="7" s="1"/>
  <c r="P154" i="7" s="1"/>
  <c r="N151" i="7"/>
  <c r="O151" i="7" s="1"/>
  <c r="P151" i="7" s="1"/>
  <c r="N148" i="7"/>
  <c r="O148" i="7" s="1"/>
  <c r="P148" i="7" s="1"/>
  <c r="N174" i="7"/>
  <c r="O174" i="7" s="1"/>
  <c r="P174" i="7" s="1"/>
  <c r="N153" i="7"/>
  <c r="O153" i="7" s="1"/>
  <c r="P153" i="7" s="1"/>
  <c r="N145" i="7"/>
  <c r="O145" i="7" s="1"/>
  <c r="P145" i="7" s="1"/>
  <c r="R145" i="7"/>
  <c r="N135" i="7"/>
  <c r="O135" i="7" s="1"/>
  <c r="P135" i="7" s="1"/>
  <c r="R135" i="7"/>
  <c r="N127" i="7"/>
  <c r="O127" i="7" s="1"/>
  <c r="P127" i="7" s="1"/>
  <c r="R127" i="7"/>
  <c r="N117" i="7"/>
  <c r="O117" i="7" s="1"/>
  <c r="P117" i="7" s="1"/>
  <c r="R117" i="7"/>
  <c r="N111" i="7"/>
  <c r="O111" i="7" s="1"/>
  <c r="P111" i="7" s="1"/>
  <c r="R111" i="7"/>
  <c r="N97" i="7"/>
  <c r="O97" i="7" s="1"/>
  <c r="P97" i="7" s="1"/>
  <c r="R97" i="7"/>
  <c r="N160" i="7"/>
  <c r="O160" i="7" s="1"/>
  <c r="P160" i="7" s="1"/>
  <c r="N146" i="7"/>
  <c r="O146" i="7" s="1"/>
  <c r="P146" i="7" s="1"/>
  <c r="R146" i="7"/>
  <c r="N140" i="7"/>
  <c r="O140" i="7" s="1"/>
  <c r="P140" i="7" s="1"/>
  <c r="R140" i="7"/>
  <c r="N130" i="7"/>
  <c r="O130" i="7" s="1"/>
  <c r="P130" i="7" s="1"/>
  <c r="R130" i="7"/>
  <c r="N122" i="7"/>
  <c r="O122" i="7" s="1"/>
  <c r="P122" i="7" s="1"/>
  <c r="R122" i="7"/>
  <c r="N116" i="7"/>
  <c r="O116" i="7" s="1"/>
  <c r="P116" i="7" s="1"/>
  <c r="R116" i="7"/>
  <c r="N108" i="7"/>
  <c r="O108" i="7" s="1"/>
  <c r="P108" i="7" s="1"/>
  <c r="R108" i="7"/>
  <c r="N102" i="7"/>
  <c r="O102" i="7" s="1"/>
  <c r="P102" i="7" s="1"/>
  <c r="R102" i="7"/>
  <c r="N96" i="7"/>
  <c r="O96" i="7" s="1"/>
  <c r="P96" i="7" s="1"/>
  <c r="R96" i="7"/>
  <c r="R83" i="7"/>
  <c r="N83" i="7"/>
  <c r="O83" i="7" s="1"/>
  <c r="P83" i="7" s="1"/>
  <c r="R65" i="7"/>
  <c r="N65" i="7"/>
  <c r="O65" i="7" s="1"/>
  <c r="P65" i="7" s="1"/>
  <c r="R56" i="7"/>
  <c r="N56" i="7"/>
  <c r="O56" i="7" s="1"/>
  <c r="P56" i="7" s="1"/>
  <c r="N171" i="7"/>
  <c r="O171" i="7" s="1"/>
  <c r="P171" i="7" s="1"/>
  <c r="N162" i="7"/>
  <c r="O162" i="7" s="1"/>
  <c r="P162" i="7" s="1"/>
  <c r="N139" i="7"/>
  <c r="O139" i="7" s="1"/>
  <c r="P139" i="7" s="1"/>
  <c r="R139" i="7"/>
  <c r="N129" i="7"/>
  <c r="O129" i="7" s="1"/>
  <c r="P129" i="7" s="1"/>
  <c r="R129" i="7"/>
  <c r="N119" i="7"/>
  <c r="O119" i="7" s="1"/>
  <c r="P119" i="7" s="1"/>
  <c r="R119" i="7"/>
  <c r="N103" i="7"/>
  <c r="O103" i="7" s="1"/>
  <c r="P103" i="7" s="1"/>
  <c r="R103" i="7"/>
  <c r="N175" i="7"/>
  <c r="O175" i="7" s="1"/>
  <c r="P175" i="7" s="1"/>
  <c r="N166" i="7"/>
  <c r="O166" i="7" s="1"/>
  <c r="P166" i="7" s="1"/>
  <c r="N142" i="7"/>
  <c r="O142" i="7" s="1"/>
  <c r="P142" i="7" s="1"/>
  <c r="R142" i="7"/>
  <c r="N136" i="7"/>
  <c r="O136" i="7"/>
  <c r="P136" i="7" s="1"/>
  <c r="R136" i="7"/>
  <c r="N132" i="7"/>
  <c r="O132" i="7" s="1"/>
  <c r="P132" i="7" s="1"/>
  <c r="R132" i="7"/>
  <c r="N126" i="7"/>
  <c r="O126" i="7" s="1"/>
  <c r="P126" i="7" s="1"/>
  <c r="R126" i="7"/>
  <c r="N120" i="7"/>
  <c r="O120" i="7" s="1"/>
  <c r="P120" i="7" s="1"/>
  <c r="R120" i="7"/>
  <c r="N114" i="7"/>
  <c r="O114" i="7"/>
  <c r="P114" i="7" s="1"/>
  <c r="R114" i="7"/>
  <c r="N110" i="7"/>
  <c r="O110" i="7" s="1"/>
  <c r="P110" i="7" s="1"/>
  <c r="R110" i="7"/>
  <c r="N104" i="7"/>
  <c r="O104" i="7" s="1"/>
  <c r="P104" i="7" s="1"/>
  <c r="R104" i="7"/>
  <c r="N98" i="7"/>
  <c r="O98" i="7" s="1"/>
  <c r="P98" i="7" s="1"/>
  <c r="R98" i="7"/>
  <c r="O74" i="7"/>
  <c r="P74" i="7" s="1"/>
  <c r="R74" i="7"/>
  <c r="N74" i="7"/>
  <c r="N173" i="7"/>
  <c r="O173" i="7" s="1"/>
  <c r="P173" i="7" s="1"/>
  <c r="N164" i="7"/>
  <c r="O164" i="7" s="1"/>
  <c r="P164" i="7" s="1"/>
  <c r="N152" i="7"/>
  <c r="O152" i="7" s="1"/>
  <c r="P152" i="7" s="1"/>
  <c r="O94" i="7"/>
  <c r="P94" i="7" s="1"/>
  <c r="R94" i="7"/>
  <c r="O91" i="7"/>
  <c r="P91" i="7" s="1"/>
  <c r="R91" i="7"/>
  <c r="O88" i="7"/>
  <c r="P88" i="7" s="1"/>
  <c r="R88" i="7"/>
  <c r="O85" i="7"/>
  <c r="P85" i="7" s="1"/>
  <c r="R85" i="7"/>
  <c r="O82" i="7"/>
  <c r="P82" i="7" s="1"/>
  <c r="R82" i="7"/>
  <c r="O79" i="7"/>
  <c r="P79" i="7" s="1"/>
  <c r="R79" i="7"/>
  <c r="O76" i="7"/>
  <c r="P76" i="7" s="1"/>
  <c r="R76" i="7"/>
  <c r="O73" i="7"/>
  <c r="P73" i="7" s="1"/>
  <c r="R73" i="7"/>
  <c r="O70" i="7"/>
  <c r="P70" i="7" s="1"/>
  <c r="R70" i="7"/>
  <c r="O67" i="7"/>
  <c r="P67" i="7" s="1"/>
  <c r="R67" i="7"/>
  <c r="O64" i="7"/>
  <c r="P64" i="7" s="1"/>
  <c r="R64" i="7"/>
  <c r="O61" i="7"/>
  <c r="P61" i="7" s="1"/>
  <c r="R61" i="7"/>
  <c r="O58" i="7"/>
  <c r="P58" i="7" s="1"/>
  <c r="R58" i="7"/>
  <c r="O55" i="7"/>
  <c r="P55" i="7" s="1"/>
  <c r="R55" i="7"/>
  <c r="O52" i="7"/>
  <c r="P52" i="7" s="1"/>
  <c r="R52" i="7"/>
  <c r="O49" i="7"/>
  <c r="P49" i="7" s="1"/>
  <c r="R49" i="7"/>
  <c r="O46" i="7"/>
  <c r="P46" i="7" s="1"/>
  <c r="R46" i="7"/>
  <c r="O43" i="7"/>
  <c r="P43" i="7" s="1"/>
  <c r="R43" i="7"/>
  <c r="O40" i="7"/>
  <c r="P40" i="7" s="1"/>
  <c r="R40" i="7"/>
  <c r="O37" i="7"/>
  <c r="P37" i="7" s="1"/>
  <c r="R37" i="7"/>
  <c r="O34" i="7"/>
  <c r="P34" i="7" s="1"/>
  <c r="R34" i="7"/>
  <c r="O31" i="7"/>
  <c r="P31" i="7" s="1"/>
  <c r="R31" i="7"/>
  <c r="O28" i="7"/>
  <c r="P28" i="7" s="1"/>
  <c r="R28" i="7"/>
  <c r="N25" i="7"/>
  <c r="O25" i="7" s="1"/>
  <c r="P25" i="7" s="1"/>
  <c r="R25" i="7"/>
  <c r="R23" i="7"/>
  <c r="O21" i="7"/>
  <c r="P21" i="7" s="1"/>
  <c r="R21" i="7"/>
  <c r="R19" i="7"/>
  <c r="O17" i="7"/>
  <c r="P17" i="7" s="1"/>
  <c r="R17" i="7"/>
  <c r="O15" i="7"/>
  <c r="P15" i="7" s="1"/>
  <c r="R15" i="7"/>
  <c r="O13" i="7"/>
  <c r="P13" i="7" s="1"/>
  <c r="R13" i="7"/>
  <c r="R11" i="7"/>
  <c r="R47" i="7"/>
  <c r="R44" i="7"/>
  <c r="R41" i="7"/>
  <c r="R38" i="7"/>
  <c r="R32" i="7"/>
  <c r="R29" i="7"/>
  <c r="R26" i="7"/>
  <c r="R24" i="7"/>
  <c r="R22" i="7"/>
  <c r="R20" i="7"/>
  <c r="R18" i="7"/>
  <c r="R16" i="7"/>
  <c r="R14" i="7"/>
  <c r="R12" i="7"/>
  <c r="R10" i="7"/>
  <c r="O93" i="7"/>
  <c r="P93" i="7" s="1"/>
  <c r="R93" i="7"/>
  <c r="O90" i="7"/>
  <c r="P90" i="7" s="1"/>
  <c r="R90" i="7"/>
  <c r="R87" i="7"/>
  <c r="R84" i="7"/>
  <c r="O81" i="7"/>
  <c r="P81" i="7" s="1"/>
  <c r="R81" i="7"/>
  <c r="O78" i="7"/>
  <c r="P78" i="7" s="1"/>
  <c r="R78" i="7"/>
  <c r="O75" i="7"/>
  <c r="P75" i="7" s="1"/>
  <c r="R75" i="7"/>
  <c r="R72" i="7"/>
  <c r="O69" i="7"/>
  <c r="P69" i="7" s="1"/>
  <c r="R69" i="7"/>
  <c r="R66" i="7"/>
  <c r="O63" i="7"/>
  <c r="P63" i="7" s="1"/>
  <c r="R63" i="7"/>
  <c r="O60" i="7"/>
  <c r="P60" i="7" s="1"/>
  <c r="R60" i="7"/>
  <c r="O57" i="7"/>
  <c r="P57" i="7" s="1"/>
  <c r="R57" i="7"/>
  <c r="O54" i="7"/>
  <c r="P54" i="7" s="1"/>
  <c r="R54" i="7"/>
  <c r="R51" i="7"/>
  <c r="O48" i="7"/>
  <c r="P48" i="7" s="1"/>
  <c r="R48" i="7"/>
  <c r="N47" i="7"/>
  <c r="O47" i="7" s="1"/>
  <c r="P47" i="7" s="1"/>
  <c r="O45" i="7"/>
  <c r="P45" i="7" s="1"/>
  <c r="R45" i="7"/>
  <c r="N44" i="7"/>
  <c r="O44" i="7" s="1"/>
  <c r="P44" i="7" s="1"/>
  <c r="R42" i="7"/>
  <c r="N41" i="7"/>
  <c r="O41" i="7" s="1"/>
  <c r="P41" i="7" s="1"/>
  <c r="O39" i="7"/>
  <c r="P39" i="7" s="1"/>
  <c r="R39" i="7"/>
  <c r="N38" i="7"/>
  <c r="O38" i="7" s="1"/>
  <c r="P38" i="7" s="1"/>
  <c r="O36" i="7"/>
  <c r="P36" i="7" s="1"/>
  <c r="R36" i="7"/>
  <c r="O33" i="7"/>
  <c r="P33" i="7" s="1"/>
  <c r="R33" i="7"/>
  <c r="N32" i="7"/>
  <c r="O32" i="7" s="1"/>
  <c r="P32" i="7" s="1"/>
  <c r="O30" i="7"/>
  <c r="P30" i="7" s="1"/>
  <c r="R30" i="7"/>
  <c r="N29" i="7"/>
  <c r="O29" i="7" s="1"/>
  <c r="P29" i="7" s="1"/>
  <c r="R27" i="7"/>
  <c r="N26" i="7"/>
  <c r="O26" i="7" s="1"/>
  <c r="P26" i="7" s="1"/>
  <c r="O50" i="7"/>
  <c r="P50" i="7" s="1"/>
  <c r="R50" i="7"/>
  <c r="O35" i="7"/>
  <c r="P35" i="7" s="1"/>
  <c r="R35" i="7"/>
  <c r="N24" i="7"/>
  <c r="O24" i="7" s="1"/>
  <c r="P24" i="7" s="1"/>
  <c r="N22" i="7"/>
  <c r="O22" i="7" s="1"/>
  <c r="P22" i="7" s="1"/>
  <c r="N20" i="7"/>
  <c r="O20" i="7" s="1"/>
  <c r="P20" i="7" s="1"/>
  <c r="N18" i="7"/>
  <c r="O18" i="7" s="1"/>
  <c r="P18" i="7" s="1"/>
  <c r="N16" i="7"/>
  <c r="O16" i="7" s="1"/>
  <c r="P16" i="7" s="1"/>
  <c r="N14" i="7"/>
  <c r="O14" i="7" s="1"/>
  <c r="P14" i="7" s="1"/>
  <c r="N12" i="7"/>
  <c r="O12" i="7" s="1"/>
  <c r="P12" i="7" s="1"/>
  <c r="N10" i="7"/>
  <c r="O10" i="7" s="1"/>
  <c r="P10" i="7" s="1"/>
  <c r="T10" i="7"/>
  <c r="T11" i="7"/>
  <c r="T12" i="7"/>
  <c r="T13" i="7"/>
  <c r="T14" i="7"/>
  <c r="T15" i="7"/>
  <c r="T16" i="7"/>
  <c r="T17" i="7"/>
  <c r="T18" i="7"/>
  <c r="T19" i="7"/>
  <c r="T20" i="7"/>
  <c r="T21" i="7"/>
  <c r="T22" i="7"/>
  <c r="T23" i="7"/>
  <c r="T24" i="7"/>
  <c r="T25" i="7"/>
  <c r="T26" i="7"/>
  <c r="T27" i="7"/>
  <c r="T28" i="7"/>
  <c r="T29" i="7"/>
  <c r="T30" i="7"/>
  <c r="T31" i="7"/>
  <c r="T32" i="7"/>
  <c r="T33" i="7"/>
  <c r="T34" i="7"/>
  <c r="T35" i="7"/>
  <c r="T36" i="7"/>
  <c r="T37" i="7"/>
  <c r="T38" i="7"/>
  <c r="T39" i="7"/>
  <c r="T40" i="7"/>
  <c r="T41" i="7"/>
  <c r="T42" i="7"/>
  <c r="T43" i="7"/>
  <c r="T44" i="7"/>
  <c r="T45" i="7"/>
  <c r="T46" i="7"/>
  <c r="T47" i="7"/>
  <c r="T48" i="7"/>
  <c r="T49" i="7"/>
  <c r="T50" i="7"/>
  <c r="T51" i="7"/>
  <c r="T52" i="7"/>
  <c r="T53" i="7"/>
  <c r="T54" i="7"/>
  <c r="T55" i="7"/>
  <c r="T56" i="7"/>
  <c r="T57" i="7"/>
  <c r="T58" i="7"/>
  <c r="T59" i="7"/>
  <c r="T60" i="7"/>
  <c r="T61" i="7"/>
  <c r="T62" i="7"/>
  <c r="T63" i="7"/>
  <c r="T64" i="7"/>
  <c r="T65" i="7"/>
  <c r="T66" i="7"/>
  <c r="T67" i="7"/>
  <c r="T68" i="7"/>
  <c r="T69" i="7"/>
  <c r="T70" i="7"/>
  <c r="T71" i="7"/>
  <c r="T72" i="7"/>
  <c r="T73" i="7"/>
  <c r="T74" i="7"/>
  <c r="T75" i="7"/>
  <c r="T76" i="7"/>
  <c r="T77" i="7"/>
  <c r="T78" i="7"/>
  <c r="T79" i="7"/>
  <c r="T80" i="7"/>
  <c r="T81" i="7"/>
  <c r="T82" i="7"/>
  <c r="T83" i="7"/>
  <c r="T84" i="7"/>
  <c r="T85" i="7"/>
  <c r="T86" i="7"/>
  <c r="T87" i="7"/>
  <c r="T88" i="7"/>
  <c r="T89" i="7"/>
  <c r="T90" i="7"/>
  <c r="T91" i="7"/>
  <c r="T92" i="7"/>
  <c r="T93" i="7"/>
  <c r="T94" i="7"/>
  <c r="T95" i="7"/>
  <c r="T96" i="7"/>
  <c r="T97" i="7"/>
  <c r="T98" i="7"/>
  <c r="T99" i="7"/>
  <c r="T100" i="7"/>
  <c r="T101" i="7"/>
  <c r="T102" i="7"/>
  <c r="T103" i="7"/>
  <c r="T104" i="7"/>
  <c r="T105" i="7"/>
  <c r="T106" i="7"/>
  <c r="T107" i="7"/>
  <c r="T108" i="7"/>
  <c r="T109" i="7"/>
  <c r="T110" i="7"/>
  <c r="T111" i="7"/>
  <c r="T112" i="7"/>
  <c r="T113" i="7"/>
  <c r="T114" i="7"/>
  <c r="T115" i="7"/>
  <c r="T116" i="7"/>
  <c r="T117" i="7"/>
  <c r="T118" i="7"/>
  <c r="T119" i="7"/>
  <c r="T120" i="7"/>
  <c r="T121" i="7"/>
  <c r="T122" i="7"/>
  <c r="T123" i="7"/>
  <c r="T124" i="7"/>
  <c r="T125" i="7"/>
  <c r="T126" i="7"/>
  <c r="T127" i="7"/>
  <c r="T128" i="7"/>
  <c r="T129" i="7"/>
  <c r="T130" i="7"/>
  <c r="T131" i="7"/>
  <c r="T132" i="7"/>
  <c r="T133" i="7"/>
  <c r="T134" i="7"/>
  <c r="T135" i="7"/>
  <c r="T136" i="7"/>
  <c r="T137" i="7"/>
  <c r="T138" i="7"/>
  <c r="T139" i="7"/>
  <c r="T140" i="7"/>
  <c r="T141" i="7"/>
  <c r="T142" i="7"/>
  <c r="T143" i="7"/>
  <c r="T144" i="7"/>
  <c r="T145" i="7"/>
  <c r="T146" i="7"/>
  <c r="T147" i="7"/>
  <c r="T148" i="7"/>
  <c r="T149" i="7"/>
  <c r="T150" i="7"/>
  <c r="T151" i="7"/>
  <c r="T152" i="7"/>
  <c r="T153" i="7"/>
  <c r="T154" i="7"/>
  <c r="T155" i="7"/>
  <c r="T156" i="7"/>
  <c r="T157" i="7"/>
  <c r="T158" i="7"/>
  <c r="T159" i="7"/>
  <c r="T160" i="7"/>
  <c r="T161" i="7"/>
  <c r="T162" i="7"/>
  <c r="T163" i="7"/>
  <c r="T164" i="7"/>
  <c r="T165" i="7"/>
  <c r="T166" i="7"/>
  <c r="T167" i="7"/>
  <c r="T168" i="7"/>
  <c r="T169" i="7"/>
  <c r="T170" i="7"/>
  <c r="T171" i="7"/>
  <c r="T172" i="7"/>
  <c r="T173" i="7"/>
  <c r="T174" i="7"/>
  <c r="T175" i="7"/>
  <c r="T176" i="7"/>
  <c r="T9" i="7"/>
  <c r="Q9" i="7" l="1"/>
  <c r="N9" i="7" l="1"/>
  <c r="O9" i="7" s="1"/>
  <c r="P9" i="7" s="1"/>
  <c r="R9"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Автор</author>
  </authors>
  <commentList>
    <comment ref="A97" authorId="0" shapeId="0" xr:uid="{00000000-0006-0000-0000-000001000000}">
      <text>
        <r>
          <rPr>
            <b/>
            <sz val="9"/>
            <color indexed="81"/>
            <rFont val="Tahoma"/>
            <family val="2"/>
            <charset val="204"/>
          </rPr>
          <t>Автор:</t>
        </r>
        <r>
          <rPr>
            <sz val="9"/>
            <color indexed="81"/>
            <rFont val="Tahoma"/>
            <family val="2"/>
            <charset val="204"/>
          </rPr>
          <t xml:space="preserve">
необходимо уточнить какой размер</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Автор</author>
  </authors>
  <commentList>
    <comment ref="A97" authorId="0" shapeId="0" xr:uid="{00000000-0006-0000-0100-000001000000}">
      <text>
        <r>
          <rPr>
            <b/>
            <sz val="9"/>
            <color indexed="81"/>
            <rFont val="Tahoma"/>
            <family val="2"/>
            <charset val="204"/>
          </rPr>
          <t>Автор:</t>
        </r>
        <r>
          <rPr>
            <sz val="9"/>
            <color indexed="81"/>
            <rFont val="Tahoma"/>
            <family val="2"/>
            <charset val="204"/>
          </rPr>
          <t xml:space="preserve">
необходимо уточнить какой размер</t>
        </r>
      </text>
    </comment>
  </commentList>
</comments>
</file>

<file path=xl/sharedStrings.xml><?xml version="1.0" encoding="utf-8"?>
<sst xmlns="http://schemas.openxmlformats.org/spreadsheetml/2006/main" count="1350" uniqueCount="357">
  <si>
    <t>Источник 4</t>
  </si>
  <si>
    <t>Источник 5</t>
  </si>
  <si>
    <t>Коэффициент вариации</t>
  </si>
  <si>
    <t>n</t>
  </si>
  <si>
    <t>Среднее квадратичное отклонение</t>
  </si>
  <si>
    <t>Средняя стоимость товара, руб.</t>
  </si>
  <si>
    <t>&lt;ц&gt;</t>
  </si>
  <si>
    <t>Сумма (НМЦК), руб.</t>
  </si>
  <si>
    <t>Источник 6</t>
  </si>
  <si>
    <t>Определение НМЦК методом сопоставимых рыночных цен (анализа рынка)</t>
  </si>
  <si>
    <t xml:space="preserve">Формулы, используемые для вычисления коэффициента вариации, среднего </t>
  </si>
  <si>
    <t>квадратичного отклонения и НМЦК приведены в сооветствии с п. 3.20 и 3.21</t>
  </si>
  <si>
    <t>Методических рекомендаций, утверждённых Приказом Минэкономразвития</t>
  </si>
  <si>
    <t>России от 02.10.2013 г. № 567</t>
  </si>
  <si>
    <t>Предмет закупки:</t>
  </si>
  <si>
    <t>Наименование товара (работы, услуги)</t>
  </si>
  <si>
    <t>ИТОГО НМЦК:</t>
  </si>
  <si>
    <t>Однородность (коэффициент вариации менее 33%)</t>
  </si>
  <si>
    <t>Количество значений, используемых в расчете</t>
  </si>
  <si>
    <t xml:space="preserve">Закупаемое количество          </t>
  </si>
  <si>
    <t>(v)</t>
  </si>
  <si>
    <t>Ед. измерения</t>
  </si>
  <si>
    <r>
      <t>Цена поставщика за единицу товара, руб. (</t>
    </r>
    <r>
      <rPr>
        <b/>
        <i/>
        <sz val="11"/>
        <color theme="1"/>
        <rFont val="Calibri"/>
        <family val="2"/>
        <charset val="204"/>
        <scheme val="minor"/>
      </rPr>
      <t>Цi</t>
    </r>
    <r>
      <rPr>
        <b/>
        <sz val="11"/>
        <color theme="1"/>
        <rFont val="Calibri"/>
        <family val="2"/>
        <charset val="204"/>
        <scheme val="minor"/>
      </rPr>
      <t>)</t>
    </r>
  </si>
  <si>
    <t>шт</t>
  </si>
  <si>
    <t>Заместитель начальника службы по торговой деятельности_____________ Н.А. Коваль</t>
  </si>
  <si>
    <t>Поставка непродовольственных товаров для продажи через магазины обособленные структурные подразделения ФГУП «Архангельское» ФСИН России при учре-ждениях УФСИН России по Мурманской области</t>
  </si>
  <si>
    <t>или эквивалент</t>
  </si>
  <si>
    <t>Состав: Aqua, Sodium Laureth Sulfate, Cocamide DEA, Sodium Chloride, PEG-7 Glyceryl Cocoate, Achillea Millefolium Extract,  Arnica Montana Flower Water, Biotin, Chamomilla Recutita (Matricaria) Flower Extract, Chelidonium Majus Extract, Hamamelis Virginiana (Witch Hazel) Water, Hypericum Perforatum Flower/Leaf/Stem Extract, Morus Nigra Leaf Extract (экстракт шелковицы), Niacinamide, Panthenol, Retinyl Acetate, Retinyl Palmitate, Thiamine HCl, Tocopheryl Acetate, Urtica Dioica (Nettle) Leaf Powder, Citric Acid, Cocamidopropyl Betaine, Disodium EDTA, Glycerin, Methylchloroisothiazolinone, Methylisothiazolinone, Parfum, PEG-40 Hydrogenated Castor Oil, Phenoxyethanol, Polyquaternium-10, Potassium Sorbate, Propylene Glycol, Sodium Benzoate, CI 19140, CI 42090.</t>
  </si>
  <si>
    <t>ПЛАТОЧКИ Носовые 10 шт / Русалочка</t>
  </si>
  <si>
    <t>ПРОКЛАДКИ Ежедневные Милана 20 шт</t>
  </si>
  <si>
    <t xml:space="preserve">Состав: целлюлоза, нетканный материал. </t>
  </si>
  <si>
    <t>ПРОКЛАДКИ Натали Ультра Плюс 10 шт</t>
  </si>
  <si>
    <t>ПРОКЛАДКИ Белла Классик Нова 10 шт</t>
  </si>
  <si>
    <t>САЛФЕТКИ Бумажные Белые ВИО 50 л</t>
  </si>
  <si>
    <t>Состав:100 % целлюлоза</t>
  </si>
  <si>
    <t>САЛФЕТКИ Влажные 15 шт / Гренди</t>
  </si>
  <si>
    <t>Состав:Вода, ПЭГ-40 гидрогенизированное касторовое масло, децил глюкозид, экстракт алоэ, пропиленгликоль, парфюмерная композиция, метилизотиазолинол, метилхлоризотиазолинон, динатривая соль ЭДТА, лимонная кислота.</t>
  </si>
  <si>
    <t>САЛФЕТКИ Влажные Тропический Коктейл 60 шт / Аура</t>
  </si>
  <si>
    <t>ДИСКИ Ватные OLA 50 шт</t>
  </si>
  <si>
    <t>Туалетная бумага Яркая 1 рулон</t>
  </si>
  <si>
    <t>Туалетная бумага Зева Делюкс 3-х сл. 8 шт</t>
  </si>
  <si>
    <t>Туалетная бумага «Лилия» 2 слоя, 4 рулона</t>
  </si>
  <si>
    <t>ПАЛОЧКИ Ватные Аро 160 шт</t>
  </si>
  <si>
    <t>Состав: пластик, хлопок.</t>
  </si>
  <si>
    <t>Чистящее средство для посуды Фейри .Ромашка-Витамин Е* 500 мл</t>
  </si>
  <si>
    <t>Состав: анионные ПАВ, неионогенные ПАВ, соль этилендиаминтетрауксусной кислоты,  ароматизирующая добавка, алоэ вера гель,  красители,  регулятор pH,  консервант.</t>
  </si>
  <si>
    <t>Чистящее средство для посуды Золушка Алое-Вера 500 мл</t>
  </si>
  <si>
    <t xml:space="preserve">Состав:анионные ПАВ, менее 5% неионогенные ПАВ, консерванты, ароматизирующие добавки, цитронелоол, линалоол. </t>
  </si>
  <si>
    <t>КРЕМ для обуви Сильвер 50 мл</t>
  </si>
  <si>
    <t xml:space="preserve">Вид:крем. Цвет:черный. Состав: воск, парафин, сольвент, краситель, отдушка. </t>
  </si>
  <si>
    <t>ГУБКА для обуви Эффектон Черная</t>
  </si>
  <si>
    <t>Состав: полипропилен,поролон,силиконовая пропитка.</t>
  </si>
  <si>
    <t>Губка для обуви суперблеск Vilo бесцветный</t>
  </si>
  <si>
    <t>Состав:силиконовое масло, краситель.</t>
  </si>
  <si>
    <t xml:space="preserve">МЫЛО Хозяйственное 72% 200 г </t>
  </si>
  <si>
    <t>Состав: натриевые соли жирных кислот натуральных жиров, растительные масла, углекислая сода, хлорид натрия.Жирность не менее 72%</t>
  </si>
  <si>
    <t>КОНДИЦИОНЕР для белья Золушка Луговые Цветы 1000 мл</t>
  </si>
  <si>
    <t>Состав: катионный ПАВ, вода, консервант, парфюмерная композиция</t>
  </si>
  <si>
    <t>Стиральный порошок Миф ручная стирка Морозная Свежесть 400 г</t>
  </si>
  <si>
    <t>Состав:  ПАВ, фосфаты; неионогенные ПАВ, катионные ПАВ, поликарбоксилаты. Энзимы, оптический отбеливатель, отдушка.</t>
  </si>
  <si>
    <t>Стиральный порошок Пемос Колор 350 г</t>
  </si>
  <si>
    <t>Состав:ПАВ, поликарбоксилаты, энзимы, фосфонаты, ароматизирующая добавка</t>
  </si>
  <si>
    <t>Стиральный порошок Миф Автомат Морозная Свежесть 400 г</t>
  </si>
  <si>
    <t>Чистящее средство Доместос Свежесть Атлантики 500 мл</t>
  </si>
  <si>
    <t>Чистящее средство Пемолюкс Лимон 480 г</t>
  </si>
  <si>
    <t xml:space="preserve">Состав: Карбонат кальция, анионные поверхностно-активные вещества, сульфат натрия, фосфаты, сода кальцинированная, силикат натрия, отдушка, фотокаталитический отбеливатель. </t>
  </si>
  <si>
    <t>ОТБЕЛИВАТЕЛЬ Белизна 1 л</t>
  </si>
  <si>
    <t>Состав: водяной раствор гипохлорида натрия.</t>
  </si>
  <si>
    <t>МЫЛО Фруктовая аллея Апельсин 90 г</t>
  </si>
  <si>
    <t>Состав: натриевые соли жирных кислот животных жиров и кокосового масла, вода, глицерин, хлорид натрия, парфюмерная композиция, карбоксиметилцеллюлоза, триэтаноламин, динатрий ЭДТА, бензоат натрия, ПЭГ-9, цитрат натрия, диоксид титана, лимонен, CI 45350, СI 42090.</t>
  </si>
  <si>
    <t>МЫЛО Банное 180 г</t>
  </si>
  <si>
    <t>МЫЛО Палмолив Миндаль и Камелия 90 г</t>
  </si>
  <si>
    <t xml:space="preserve">Состав: Sodium, Tallowate, Sodium Palmate and Sodium Cocoate, Aqua, Parfum, Sodium Chloride, Cellulose Gum, Diethylene Glycol, Triethanolamine, Benzoic Acid, Citric Acid, Tetrasodium, EDTA, PEG-9, Sodium Hydrosulfite, Triclocarban, Chemomilla recutita (Matricaria) Flower Extract, C.i. 11680, C.i. 77891 </t>
  </si>
  <si>
    <t>МЫЛО Камей Мадмуазель 85 г</t>
  </si>
  <si>
    <t>МЫЛО Дегтярное 140 г</t>
  </si>
  <si>
    <t>Состав: натриевые соли жирных кислот пальмового, пальмоядрового (кокосового) масел и животных жиров, вода, деготь берестовый, комплексообразователь (ЭДТА NA4/ ЭДТА NA2), соль поваренная пищевая.</t>
  </si>
  <si>
    <t>МЫЛО Жидкое Вио Ромашка 500 г</t>
  </si>
  <si>
    <t>КРЕМ после бритья Гросс восстанавливающий 100 мл</t>
  </si>
  <si>
    <t>Состав: Aqua, Sodium C12-13 Pareth Sulfate (*A)/Sodium Laureth Sulfate (*B), Cocamidopropyl Betaine, Glycerin, Parfum, Sodium Chloride, Cocamide MEA, Sodium Salicylate, Sodium Benzoate,Polyquaternium-7, Citric Acid, Tetrasodium EDTA.Panthenol, Laureth-4, Butylphenyl Methylpropional, Limonene, Linalool, CI 42090, CI 17200.</t>
  </si>
  <si>
    <t>КРЕМ для бритья Арко Сенситив 65 мл</t>
  </si>
  <si>
    <t>ГЕЛЬ после бритья Викинг Ледяные Равнины 75 мл</t>
  </si>
  <si>
    <t>Состав: Aqua, Palmitic Acid, Triethanolamine, Glycerin, Isopentane, Glyceryl Oleate, Isobutane, Stearic Acid, Parfum, Hydroxyethylcellulose, PEG-90M, Dimethicone, PEG-23M, Propylene Glycol, Dimethiconol, Allantoin, Silica, Saccharomyces/Silicon Ferment, Saccharomyces/Magnesium Ferment, Saccharomyces/Copper Ferment, Saccharomyces/Iron Ferment, Saccharomyces/Zinc Ferment, Aloe Barbadensis Leaf Juice, Tocopheryl Acetate, Phenoxyethanol, Potassium Sorbate, Sodium Benzoate, CI 42051, Coumarin, Limonene, Linalool.</t>
  </si>
  <si>
    <t>ГЕЛЬ для душа Акс Блэк 250 мл</t>
  </si>
  <si>
    <t>Состав: Aqua, Sodium Laureth Sulfate, Sodium Chloride, Cocamide DEA, Achillea Millefolium Extract, Chamomilla Recutita (Matricaria) Flower, Chelidonium Majus Extract, Fragaria Ananassa (Strawberry) Fruit Juice (сок клубники), Hippophae Rhamnoides Fruit Juice, Hypericum Perforatum Flower/Leaf/Stem Extract, Prunus Amygdalus Dulcis (Sweet Almond) Oil, Ribes Nigrum (Black Сurrant) Juice, Rubus Fruticosus (Blackberry) Juice, Urtica Dioica (Nettle) Leaf Powder, Vaccinium Macrocarpon (Cranberry) Fruit Juice, BHT, Citric Acid, Cocamidopropyl Betaine, Disodium EDTA, Disodium Laureth Sulfosuccinate, Glycerin, Methylchloroisothiazolinone, Methylisothiazolinone, Parfum, Potassium Sorbate, Propylene Glycol, Sodium Benzoate, Sorbitol, Styrene/Acrylates Copolymer, CI 14720, CI 19140.</t>
  </si>
  <si>
    <t>ГЕЛЬ для душа Чистая Линия Пробуждающий (Мята+ Сок Алоэ) 250 мл</t>
  </si>
  <si>
    <t>Состав: AQUA, SODIUM LAURETH SULFATE, SODIUM CHLORIDE, COCAMIDE MEA, PARRJM, HYDROLYZED PEARL, GLYCERIN, PPG-12, MARIS SAL, CITRICACID, SODIUM BENZOATE, DMDM HYDAMTHN, PHENOXYETHANOL, BENZYL ALCOHOL, BENZYL SALICYLATE, BUTYLPHENYL METHYLPROPIONAL, CITRONELLOL, GERANIOL, HEXYL CINNAMAL, LIMONENE, LINALOOL, Cl 42051, Cl 60730.</t>
  </si>
  <si>
    <t>ГЕЛЬ для душа Фа MEN Спорт Перезарядка 250 мл</t>
  </si>
  <si>
    <t>Состав: вода, лауретсульфат натрия, кокамидопропилбетаин, лауретсульфосукцинат динатрия, хлорид натрия, кокамид ДЭА, коллаген, аллантоин, экстракты шишек хмеля и ромашки, алоэ-вера гель, лимонная кислота, парфюмерная композиция, бензиловый спирт, метилхлоризотиазолинон, метилизотиазолинон,</t>
  </si>
  <si>
    <t>ГЕЛЬ для душа Тимотей MEN Прохлада 250 мл</t>
  </si>
  <si>
    <t>Состав: Aqua, Sodium Laureth Sulfate, Glycerin, Sodium Chloride, Parfum, Cocamide MEA, Benzophenone-4, Citric Acid, Magnesium Cloride, Magnesium Nitrate, Methylchloroisothiazolinone, Methylisothiazolinone, PPG-12, Benzyl Alcohol, Benzyl Salicylate, Citronellol, Geraniol, Hexyl Cinnamal, Limonene, Linalool, Cl 19140, Cl 42090.</t>
  </si>
  <si>
    <t>МОЧАЛКА Вязанная Банная</t>
  </si>
  <si>
    <t>Материал: нейлон</t>
  </si>
  <si>
    <t>ГУБКА для тела Бабочка Палитра Восьмерка</t>
  </si>
  <si>
    <t>Состав: поролон</t>
  </si>
  <si>
    <t>ДЕЗОДОРАНТ Стик Рексона Мужской Невидимая на Черном и Белом 50 мл</t>
  </si>
  <si>
    <t>Состав: Cyclopentasiloxane, Aluminum Zirconium Tetrachlorohydrex GLY, PPG-14 Butyl Ether, Stearyl Alcohol, Hydrogenated Castor Oil, PEG-8 Distearate, Talc, Parfum, Caprylic/Capric Triglyceride, Gelatin Crosspolymer, Cellulose Gum, Sodium Benzoate, Hydrated Silica, Aqua, Sodium Starch Octenylsuccinate, Maltodextrin, Hydrolyzed Corn Starch, Silica, BHT, Benzyl Alcohol, Benzyl Salicylate, Butylphenyl Methylpropional, Citronellol, Coumarin, Geraniol, Limonene, Linalool.</t>
  </si>
  <si>
    <t>ДЕЗОДОРАНТ Стик Акс Мужской Защита от Пятен 50 мл</t>
  </si>
  <si>
    <t>Состав: Aqua,AluminumZirconium Pentachlorohydrate,Glycerin,HelianthusAnnuusSeedOil,Steareth-2, Parfum,Steareth-20,DisodiumEDTA,Pentaerythrityltetra-di-t-butyl Hydroxyhydrocinnamate,Caprylic/CapricTriglyceride,Gelatin Crosspolymer,CelluloseGum,SodiumBenzoate,HydratedSilica, PotassiumLactate,Alpha-IsomethylIonone,BenzylAlcohol,Benzyl Benzoate,BenzylSalicylate, ButylphenylMethylpropional, Citronellol, Geraniol, HexylCinnamal.</t>
  </si>
  <si>
    <t>ДЕЗОДОРАНТ Стик Рексона Мужской Инвизибл Айс/Прозр Лед 50 мл</t>
  </si>
  <si>
    <t>ДЕЗОДОРАНТ Ролик Рексона Мужской Невидимый на Черном и Белом 50 мл</t>
  </si>
  <si>
    <t>Состав: Aqua, Aluminum Chlorohydrate, Steareth-2, Helianthus Annuus Seed Oil, Parfum, Steareth-20, Silica Dimethyl Silylate, Caprylic/Capric Triglyceride, Gelatin Crosspolymer, Cellulose Gum, Sodium Benzoate, Hydrated Silica, Disodium EDTA, Pentaerythrityl Tetra-di-t-butyl Hydroxyhydrocinnamate, Potassium Lactate, Citric Acid, Benzyl Alcohol, Benzyl Benzoate, Benzyl Salicylate, Citronellol, Geraniol, Hexyl Cinnamal, Hydroxycitronellal, Limonene, Linalool.</t>
  </si>
  <si>
    <t>Зубная паста Aquafresh освежающе-мятная, 100 мл</t>
  </si>
  <si>
    <t>Состав:Aqua, Hydrated Silica, Sorbitol, Glycerin, Sodium Lauryl Sulfate, Xanthan Gum, Aroma, Titanium Dioxide, PEG-6, Sodium Fluoride, Sodium Saccharin, Carrageenan, Limonene, Cl 73360, Cl 74160. Массовая доля фторида 0.145 % F“ (1450 ppm). Содержит фтористый натрий.</t>
  </si>
  <si>
    <t>Зубная паста Splat Ultracomplex, 100 мл</t>
  </si>
  <si>
    <t>Состав:Sorbitol, Hydrated Silica, Aqua, Polyethylene Glycol, Sodium Lauryl Sulfate, Aroma, Sodium Bicarbonate, Xylitol, Malva Sylvestris (Mallow) Extract, Xanthan Gum, Bergenia crassifolia Leaf Extract, Polyvinylpirrolidone, Sodium Methilparaben, Sodium Fluoride, Allantoin, Scutellaria Baicalensis Root Extract, Camellia Sinensis Leaf Extract, Papain. Fluoride fraction - 0,1 %.</t>
  </si>
  <si>
    <t>Зубная паста Бленд-а-Мед Антикариес Мята 100 мл</t>
  </si>
  <si>
    <t>Состав: сорбидол, диоксид кремния, вода, натрий фосфорнокислый, натрий лаурилсульфат, ксантановая смола, цитрат кальция, ароматизатор, натрия бензоат, натрия монофторфосфат, карбомер, натрия сахарин.</t>
  </si>
  <si>
    <t>Зубная паста Колгейт Бережное Отбеливание  100 мл</t>
  </si>
  <si>
    <t>Зубная паста Колгейт Лечебные Травы Облепиха 100 мл</t>
  </si>
  <si>
    <t>Состав: карбонат кальция вода сорбитол гидратированный диоксид кремния лаурилсульфат натрия монофторфосфат натрия 1,1% (1450 ppm F-) вкусовая добавка натриевая соль КМЦ алюмосиликат магния карбонат натрия бензиловый спирт сахаринат натрия бикарбонат натрия d-лимонен краситель CI 74260.</t>
  </si>
  <si>
    <t>Зубная паста Семейная Тотал 100 мл</t>
  </si>
  <si>
    <t>Зубная паста Aquafresh Освежающая мятная, 50 мл</t>
  </si>
  <si>
    <t>Зубная паста Новый Жемчуг Фтор 50 мл</t>
  </si>
  <si>
    <t>Зубная щетка Колгейт Классика Здоровья Средняя</t>
  </si>
  <si>
    <t>Состав: Нейлон, полимерные материалы</t>
  </si>
  <si>
    <t>Зубная щетка Доктор Клин Комфорт Медиум</t>
  </si>
  <si>
    <t>СТАНКИ Жилетт-2 Одноразовые 5 шт</t>
  </si>
  <si>
    <t>Состав:  2 одноразовых станка из пластмассы и двойное лезвие из высококачественной стали с тройным покрытием (хром, керамика, тефлон).</t>
  </si>
  <si>
    <t>СТАНКИ Жилетт Мак-3 1+2 Кассеты</t>
  </si>
  <si>
    <t>ШАМПУНЬ Чистая Линия Крапива для Всех Типов Волос 400 мл</t>
  </si>
  <si>
    <t>Состав: Aqua, Sodium Laureth Sulfate, Cocamidopropyl Betaine, glycerin, Sodium Chloride, citric acid, Guar Hydroxypropyltrimonium Chloride, Disodium EDTA, Sodium Benzoate, Climbazole, Tocopheryl Acetate, Panthenol, Sodium Ascorbyl Phosphate, Melaleuca Alternifolia Leaf Oil, Maltodextrin, Mentha  piperita leaf extract, Pantolactone, Sodium Hydroxide, PPG-12, Parfum, Limonene, Linalool, Cl 42051, Cl 60730.</t>
  </si>
  <si>
    <t>ШАМПУНЬ Тимотей Мужской Прохлада и Свежесть 400 мл</t>
  </si>
  <si>
    <t>ШАМПУНЬ Шамту Мужской Свежесть Ментола 380 мл</t>
  </si>
  <si>
    <t>Состав: Aqua, Sodium Laureth Sulfate, Sodium Chloride, Cocamidopropyl Betaine, PEG-7 Glyceryl Cocoate, Polyquatermium-10, Betaine, Panthenol, Disodium EDTA, Citric Acid, Methylchloroisothiazolinone, Methylisothiazolinone.</t>
  </si>
  <si>
    <t>ШАМПУНЬ-Гель Тимотей Мужской Эвкалипт 2 в 1 400 мл</t>
  </si>
  <si>
    <t>Состав: Aqua, Cetearyl Alcohol, Parfum, Achillea Millefolium Extract, Chamomilla Recutita (Matricaria) Flower, Chelidonium Majus Extract, Hydrolyzed Wheat Protein, Hypericum Perforatum Flower/Leaf/Stem Extract, Laurdimonium Hydroxypropyl Hydrolyzed Wheat Protein, Urtica Dioica (Nettle) Leaf Extract (Экстракт крапивы), Urtica Dioica (Nettle) Leaf Powder, Behentrimonium Chloride, Ceteareth-20, Cetrimonium Chloride, Citric Acid, Glycerin, Isopropyl Alcohol, Methylchloroisothiazolinone, Methylisothiazolinone, Panthenol, Pantolactone, Phenoxyethanol, Sodium Benzoate, Benzyl Salicylate, Butylphenyl Methylpropional, Citronellol, Limonene, Linalool.</t>
  </si>
  <si>
    <t>ШАМПУНЬ Чистая Линия 2 в1 на Отваре Целебных Трав 250 мл</t>
  </si>
  <si>
    <t>БАЛЬЗАМ для волос Чистая Линия Крапива Укрепл.для всех Типов Волос 250 мл</t>
  </si>
  <si>
    <t>ЗУБОЧИСТКИ 100 шт</t>
  </si>
  <si>
    <t>Материал: дерево.</t>
  </si>
  <si>
    <t>КРЕМ для рук Тип-Топ 40 мл</t>
  </si>
  <si>
    <t>Состав:Aqua, Zea Mays (Corn) Oil, Glyceryl Stearate, Cyclopentasiloxane, Ethylhexyl Stearate, Isopropyl Myristate, Dimethicone, Cetearyl Alcohol, Cocos Nucifera (Coconut) Oil, Sorbitol, Urea, Acrylates/C10-30 Alkyl Acrylate Crosspolymer, Caprylyl Glycol, Cera Alba, Cucumis Stivus (Cucumber) Juice, Disodium EDTA, Ethylparaben, Glycerin, Methylparaben, Parfum, PEG-40 Hydrogenated Castor Oil, Phenoxyethanol, Potassium Cetyl Phosphate, Sodium Benzoate, Tocopheryl Acetate, Triethanolamine.</t>
  </si>
  <si>
    <t>КРЕМ для лица Дневной Ланолиновый 40 мл / Невская Косметика</t>
  </si>
  <si>
    <t>Состав: Экстракты череды, лаванды, липы, ромашки и алоэ, цетеариловый спирт, глицерил стеарат, цетеарет-20, цетеарет-12, цетилпальмитат, каприлик /каприк триглицериды, вазелиновое масло, глицерин, церезин, парафин, ланолин, Д-Пантенол, токоферол ацетат, экстракт розмарина, изопропилпальмитат, диметикон, феноксиэтанол, этилгексилглицерин, парфюмерная композиция.</t>
  </si>
  <si>
    <t>КРЕМ Детский  для тела Тип-Топ  40 мл</t>
  </si>
  <si>
    <t>Состав:  Ingredients: Aqua, Caprylic/Capric Triglyceride, Glycerin, PEG-12, Talc, Glyceryl Stearate, Helianthus Annuus (Sunflower) Seed Oil, Cetearyl Alcohol, Cyclopentasiloxane, Sine Adipe Lac, Biotin, Tocopheryl Acetate, Urea, Potassium Cetyl Phosphate, Acrylates/C10-30 Alkyl Acrylate Crosspolymer, Allantoin, Caprylyl Glycol, Citric Acid, Diethylhexyl Syringylidenemalonate, Dimethicone, Disodium Phosphate, DMDM Hydantoin, 1,2-Hexanediol, Hydrolyzed Silk, Mangifera Indica (Mango) Juice, Mel, Methylparaben, Olea Europaea (Olive) Fruit Oil, Oryza Sativa (Rice) Germ Oil, Palmitic Acid, Parfum, PEG-40 Hydrogenated Castor Oil, Persea Gratissima (Avocado) Oil, Pistacia Vera Seed Oil, Potassium Sorbate, Prunus Armeniaca (Apricot) Kernel Oil, Prunus Persica (Peach) Kernel Oil, Retinyl Palmitate, Stearic Acid, Triethanolamine, Trideceth-9, Alpha-Isomethyl Ionone, Butylphenyl Methylpropional, Citronellol, Coumarin, Hexyl Cinnamal, Hydroxycitronellal,  Geraniol, Linalool.</t>
  </si>
  <si>
    <t>КРЕМ для ног Лаборатория природы Эвкалиптовый 100 мл</t>
  </si>
  <si>
    <t>Состав: вода, масло подсолнечное, глицерин, воск эмульсионный,глицерил стеарат, кислота стеариновая, экстракт василька, спирт этиловый ректификованный из пищевого сырья, триэтаноламин, метилпарабен, пропилпарабен, 2-бром-2-нитропропан-1 3-диол, парфюмерная композиция, линалоол, цитронеллол, лимонен, иралия, бензилсалиципат.</t>
  </si>
  <si>
    <t>БУМАГА А4 SVETOCOPY 500 л</t>
  </si>
  <si>
    <t>ОТКРЫТКА Поздравляю</t>
  </si>
  <si>
    <t>Изготовлена из бумаги.</t>
  </si>
  <si>
    <t>РУЧКА Шариковая Синяя</t>
  </si>
  <si>
    <t xml:space="preserve">Шариковая ручка, прозрачный пластиковый корпус,  металлический наконечник, сменный стержень, толщина линии письма 0.5 мм, синий цвет. </t>
  </si>
  <si>
    <t>РУЧКА Шариковая Черная</t>
  </si>
  <si>
    <t>Шариковая ручка, прозрачный пластиковый корпус,  металлический наконечник, сменный стержень, толщина линии письма 0.5 мм, синий цвет.</t>
  </si>
  <si>
    <t>ТЕТРАДЬ 12 л</t>
  </si>
  <si>
    <t>Состав: 100% целлюлоза. Тетрадь в клетку</t>
  </si>
  <si>
    <t>ТЕТРАДЬ 48 л</t>
  </si>
  <si>
    <t>ТЕТРАДЬ 96 л</t>
  </si>
  <si>
    <t>КОНВЕРТ Куда-Кому Е 65</t>
  </si>
  <si>
    <t>КОНВЕРТ Почтовый Официальный  С4 229*324</t>
  </si>
  <si>
    <t>КАРАНДАШ Простой</t>
  </si>
  <si>
    <t>ПЕРЧАТКИ Зимние</t>
  </si>
  <si>
    <t>Состав: Хлопок, шерсть, эластан.</t>
  </si>
  <si>
    <t>ТРУСЫ Мужские ХБ 50 р-р</t>
  </si>
  <si>
    <t>100% хлопок</t>
  </si>
  <si>
    <t>ТРУСЫ Мужские ХБ 52 р-р</t>
  </si>
  <si>
    <t>ТРУСЫ Мужские ХБ 48 р-р</t>
  </si>
  <si>
    <t>КАЛЬСОНЫ  52 р-р</t>
  </si>
  <si>
    <t>КАЛЬСОНЫ  56 р-р</t>
  </si>
  <si>
    <t>КАЛЬСОНЫ  58 р-р</t>
  </si>
  <si>
    <t>ТРУСЫ Женские размер XXL</t>
  </si>
  <si>
    <t>ТРУСЫ Женские ХБ 44 р-р</t>
  </si>
  <si>
    <t>ФУТБОЛКА Мужская ХБ 50 р-р</t>
  </si>
  <si>
    <t>ФУТБОЛКА Мужская ХБ 52 р-р</t>
  </si>
  <si>
    <t>ФУТБОЛКА Мужская ХБ 48 р-р</t>
  </si>
  <si>
    <t>ФУТБОЛКА Женская 48 р-р</t>
  </si>
  <si>
    <t>МАЙКА Мужская ХБ 52 р-р</t>
  </si>
  <si>
    <t>МАЙКА Мужская ХБ 54 р-р</t>
  </si>
  <si>
    <t>НОСКИ Мужские ХБ</t>
  </si>
  <si>
    <t>НОСКИ Мужские Теплые 29 р-р</t>
  </si>
  <si>
    <t xml:space="preserve">Состав: 75% хлопок, 23% полиамид, 2% эластан. </t>
  </si>
  <si>
    <t>НОСКИ Мужские Теплые 27 р-р</t>
  </si>
  <si>
    <t>НОСКИ Мужские Махра</t>
  </si>
  <si>
    <t>Состав: 89% ПОЛИЭСТЕР, 11% ЭЛАСТАН</t>
  </si>
  <si>
    <t>ПЛАТОК Носовой</t>
  </si>
  <si>
    <t>СЛАНЦЫ Мужские 41-42 р-р</t>
  </si>
  <si>
    <t>Материал: износостойкого материала ПВХ.</t>
  </si>
  <si>
    <t>СЛАНЦЫ Мужские 43-44 р-р</t>
  </si>
  <si>
    <t>СЛАНЦЫ Женские 37-38 р-р</t>
  </si>
  <si>
    <t>ПОЛОТЕНЦЕ Махровое  50*90</t>
  </si>
  <si>
    <t>Состав:100 % хлопок. Размер 50 см / 90 см</t>
  </si>
  <si>
    <t>ГУБКА для посуды 5 шт / Аро</t>
  </si>
  <si>
    <t>Состав: пенополиуретан (поролон).</t>
  </si>
  <si>
    <t>ВЕНИК Сорго Прошивной Люкс</t>
  </si>
  <si>
    <t>Веник прошит прочной синтетической нитью — как рукоятка, так и рабочая зона. Изготовлен из веток сорго. Собирает мелкую пыль, сметает крупный мусор, подходит для использования в помещении и на улице.</t>
  </si>
  <si>
    <t>ТАЗ Круглый 12 л</t>
  </si>
  <si>
    <t>Состав: пластик</t>
  </si>
  <si>
    <t>ВЕДРО Пластик 10 л</t>
  </si>
  <si>
    <t>ЩЕТКА для одежды</t>
  </si>
  <si>
    <t>ЛОЖКА Алюминиевая</t>
  </si>
  <si>
    <t>состав - алюминий</t>
  </si>
  <si>
    <t>КРУЖКА Пластмассовая 350 мл</t>
  </si>
  <si>
    <t>Состав:   пищевой пластик</t>
  </si>
  <si>
    <t>ТАРЕЛКА Пластиковая</t>
  </si>
  <si>
    <t>ФУТЛЯР для Зубной Щетки</t>
  </si>
  <si>
    <t>ФУТЛЯР для Мыла (Мыльница)</t>
  </si>
  <si>
    <t>КОНТЕЙНЕР с Крышкой 1 л</t>
  </si>
  <si>
    <t>БАТАРЕЙКИ Салют R06 Пальчиковые</t>
  </si>
  <si>
    <t>Типоразмер: AAA Состав: Солевая (угольно-цинковая) батарейка из диоксида марганца.</t>
  </si>
  <si>
    <t>БАТАРЕЙКИ Облик GO4</t>
  </si>
  <si>
    <t>Типоразмер: AA Состав: Солевая (угольно-цинковая) батарейка из диоксида марганца.</t>
  </si>
  <si>
    <t>МЕШКИ для мусора 60 л 20 шт / УралПак</t>
  </si>
  <si>
    <t>Состав: полиэтилен высокого давления. Цвет:черный</t>
  </si>
  <si>
    <t>МЕШКИ для мусора 30 л 30 шт / Импэкс</t>
  </si>
  <si>
    <t>ПАКЕТ Майка</t>
  </si>
  <si>
    <t>Материал: ПНД</t>
  </si>
  <si>
    <t>ПАКЕТ Фасовочный 30*40 1 шт</t>
  </si>
  <si>
    <t>Материал: ПНД. Размер 30/40</t>
  </si>
  <si>
    <t>ПЕРЧАТКИ Х/Б ПВХ 5 Нитей</t>
  </si>
  <si>
    <t>Состав:хлопок, полиэстер.</t>
  </si>
  <si>
    <t>ПЕРЧАТКИ Латексные</t>
  </si>
  <si>
    <t>Универсальные латексные перчатки, изготовлены из натурального латекса.  Размер L</t>
  </si>
  <si>
    <t>ТРЯПКА для пола Русалочка хб 60*80 Белая</t>
  </si>
  <si>
    <t>Состав:натуральный  хлопок</t>
  </si>
  <si>
    <t>САЛФЕТКИ Хозяйственные Вискоза 3 шт 30*30 / Русалочка</t>
  </si>
  <si>
    <t xml:space="preserve">Салфетка для уборки  выполнена из вискозы и полиэстера. </t>
  </si>
  <si>
    <t xml:space="preserve">КИПЯТИЛЬНИК 0,5 квт </t>
  </si>
  <si>
    <t>СПИЧКИ (коробок)</t>
  </si>
  <si>
    <t>Состав: дерево, фосфорная намазка</t>
  </si>
  <si>
    <t>РАСЧЕСКА</t>
  </si>
  <si>
    <t>состав - пластик</t>
  </si>
  <si>
    <t>НИТКИ Швейные Черные</t>
  </si>
  <si>
    <t>состав: хлопок</t>
  </si>
  <si>
    <t>НИТКИ Швейные Белые</t>
  </si>
  <si>
    <t>ПЕМЗА Косметическая</t>
  </si>
  <si>
    <t>Материал: полимеры.</t>
  </si>
  <si>
    <t>КНИПСЕР для ногтей</t>
  </si>
  <si>
    <t>Состав: Инструментальная сталь</t>
  </si>
  <si>
    <t>ЖУРНАЛ Сканворды</t>
  </si>
  <si>
    <t>Формат А5. Клеевое бесшвейное соединение. Количество страниц не менее 25.</t>
  </si>
  <si>
    <t>Стиральный порошок Dosia Optima Альпийская свежесть, 4 кг</t>
  </si>
  <si>
    <t>В соответствии с п. 7.6.30 Положения о закупках-единственный поставщик.                                                                                                  Проведен анализ цен, с учетом ассортимента, выбрано предложение от ООО Томпродторг                                                  цена по договору  4 998 570,00 руб.</t>
  </si>
  <si>
    <t>Влажные салфетки Aura для детей Ultra Comfort с экстрактом алоэ и витамином Е, 120шт.</t>
  </si>
  <si>
    <t>Состав:(INCI) Aqua, Propylene Glycol, Coco-Glucoside, Disodium Lauroamphodiacetate, Disodium Cocoyl Glutamate, Aloe Barbadensis Leaf Extract, Chamomilla Recutita Flower Extract, Tocopheryl Acetate, Octyldodecanol, Citric Acid, Phenoxyethanol, Methylparaben, Ethylparaben, Benzoic Acid, Propylparaben, Dehydroacetic Acid, Parfum.</t>
  </si>
  <si>
    <t>Влажные салфетки Aura Antibacterial очищающие с антибактериальным эффектом 20 штук</t>
  </si>
  <si>
    <t>Состав: Нетканный материал, суперабсорбент, целлюлоза.</t>
  </si>
  <si>
    <t>Состав: Вторичное волокно (100% целлюлоза). Длина рулона 56 м</t>
  </si>
  <si>
    <t>Состав: Вторичное волокно (100% целлюлоза). 18.5 метром длина. Трехслойная</t>
  </si>
  <si>
    <t>Состав:100% целлюлозы. Длина намотки рулона — 13 м. Туалетная бумага выполнена с перфорацией и тиснением. В каждом рулоне — 104 отрывных листа.</t>
  </si>
  <si>
    <t>Средство для мытья посуды «Золушка» апельсин, 500 мл</t>
  </si>
  <si>
    <t>Состав: 30% очищенная вода, 5-15% АПАВ, стабилизатор, 5% консервант, 5% ароматизатор, 5% краситель</t>
  </si>
  <si>
    <t>Средство для мытья посуды «Миф» Свежесть цитрусовых, 500 мл</t>
  </si>
  <si>
    <t>Состав:5% Анионные ПАВ, Неионогенные ПАВ, Консерванты, Ароматизирующие Добавки, Лимонен</t>
  </si>
  <si>
    <t>Средство для мытья посуды «Минута» Лимон, 1 л</t>
  </si>
  <si>
    <t>Состав:более 30% вода, менее 5% АПАВ, менее 5% хлорид натрия, менее 5% консервант, менее 5% парфюмерной композиции, менее 5% краситель</t>
  </si>
  <si>
    <t>Состав: Анионные ПАВ, фосфаты; неионогенные ПАВ, катионные ПАВ, поликарбоксилаты. Энзимы, оптический отбеливатель, отдушка.</t>
  </si>
  <si>
    <t>Стиральный порошок Dosia Color автомат, 400 г</t>
  </si>
  <si>
    <t>Состав:5% или более, но менее 15% кислородосодержащий отбеливатель, цеолиты, менее 5% неионогенные ПАВ, анионные ПАВ, дополнительно: энзимы, оптический отбеливатель, антивспениватель, отдушка.</t>
  </si>
  <si>
    <t>Стиральный порошок «Биолан» для ручной стирки, 350 г</t>
  </si>
  <si>
    <t>Состав:5-15 % анионные ПАВ, &lt;5 % оптический отбеливатель, ароматизирующая добавка</t>
  </si>
  <si>
    <t>Состав: гипохлорит натрия (калия),АПАВ и НПАВ,щелочь, ароматизатор.</t>
  </si>
  <si>
    <t>ОСВЕЖИТЕЛЬ Чиртон Морское Дыхание 400 мл</t>
  </si>
  <si>
    <t xml:space="preserve">Состав: Лимонен, Линалоол, Бутилфенил Метилпропионал, Дезинфицирующее Вещество, Масло Эфирное Кориандровое, Рицинолеат Цинка, Парфюмерная Композиция; Спирт Этиловый Денатурированный, Алифатические, Углеводороды (Пропан, Бутан, Изобутан). </t>
  </si>
  <si>
    <t>ОСВЕЖИТЕЛЬ Чиртон АНТИТАБАК 400 мл</t>
  </si>
  <si>
    <t>Состав: вода, лауретсульфат натрия, хлорид натрия, кокамид ДЭА, лаурилгликозид, стирен/акриловый сополимер (и) коко-гликозид, парфюмерная композиция, кислота лимонная, ЭДТА тетранатрия или ЭДТА динатрия, консервант, C.I.15985, C.I. 19140</t>
  </si>
  <si>
    <t>Мыло для рук Aura жидкое с антибактериальным эффектом с ромашкой 300 мл</t>
  </si>
  <si>
    <t>Состав:aqua, sodium laureth sulfate, sodium chloride, cocamide dea, chamomilla recutta flower extract (экстракт ромашки), methylchloroisothiazolinone, methylisothiazolinone, citric acid, parfum, benzyl salicilate, ci 14720, ci 19140.</t>
  </si>
  <si>
    <t>ПЕНА для бритья Арко Сенсетив 200 мл для чувствительной кожи</t>
  </si>
  <si>
    <t>Состав: Stearic Acid, Aqua, Glycerin, Coconut Acid, Potassium Hydroxide, Sodium Silicate, Sodium Hydroxide, Cetearyl Alcohol, Sodium Borate, Lavandula Angustifolia Oil, Tocopheryl Acetate, Potassium Chloride, Methylparaben, Aloe Barbadensis Leaf Juice, Linalool</t>
  </si>
  <si>
    <t>Пена для бритья Gillette Sensitive Skin для чувствительной кожи 200 мл</t>
  </si>
  <si>
    <t>Arko MEN Крем после бритья Sensitive 50 мл</t>
  </si>
  <si>
    <t>Состав:Aqua, Glycerin, Palmitic Acid, Stearic Acid, Coconut Acid, Potassium Hydroxyde, Sodium Hydroxide, Cetearyl Alcohol, Sodium Borate, Sodium Silicate, Potassium Chloride, Lavandula Angustifolia Oil, Tocopheryl Acetate, Aloe Barbadensis Leaf Juice, Potassium Sorbate, Sodium Benzoate, Linalool.</t>
  </si>
  <si>
    <t>Состав: Aqua, Sodium C12-13 Pareth Sulfate (*A) / Sodium Laureth Sulfate (*B), Cocamidopropyl Betaine, Sodium Chloride, Glycerin, Parfum, Cocamide MEA, Styrene/Acrylates Copolymer, Sodium Salicylate, Sodium Benzoate, Polyquaternium-7, Citric Acid, Glycol Distearate, Tetrasodium EDTA, Laureth-4, Retinyl Palmitate, Tocopherol, Linoleic Acid, Mel, Aloe Barbadensis Leaf Extract, Lactose, Lactis Serum Proteinum, Amyl Cinnamal, Benzyl Benzoate, Hexyl Cinnamal, Limonene, CI 19140, CI 16255</t>
  </si>
  <si>
    <t>Гель для душа Palmolive "Мягкий и освежающий  Арбуз" 750мл.</t>
  </si>
  <si>
    <t>Состав: Aqua, Sodium C12-13 Pareth Sulfate (*A) /Sodium Laureth Sulfate (*B), Cocamidopropyl Betaine, Sodium Chloride, Glycerin,Parfum, Cocamide MEA, Styrene/Acrylates Copolymer, Sodium Salicylate, Sodium Benzoate, Polyquaternium-7, Citric Acid, Tetrasodium EDTA, Glycol Distearate, Laureth-4, Citrullus Lanatus Fruit Juice, Hexyl Cinnamal, Hydroxyisohexyl 3-Cyclohexene, Carboxaldehyde, Linalool.</t>
  </si>
  <si>
    <t>Зубная паста «Свобода» Фтородент Фитокомплекс, 62 г</t>
  </si>
  <si>
    <t>Состав:вода, глицерин/сорбитол, диоксид кремния, натрия лаурилсульфат, натрий-карбоксиметилцеллюлоза, лактат кальция, ароматическая композиция, экстракт крапивы, тринатрийфосфат, натрий фтористый, карбопол, имидозолидинил мочевины, натрия сахарин, лимонен, CI 77891. Массовая доля фторида – 0,10 %.</t>
  </si>
  <si>
    <t>СоставAqua, Hydrated Silica, Sorbitol, Glycerin, Sodium Lauryl Sulfate, Xanthan Gum, Aroma, Titanium Dioxide, PEG-6, Sodium Fluoride, Sodium Saccharin, Carrageenan, Limonene, Cl 73360, Cl 74160. Массовая доля фторида 0.145 % F“ (1450 ppm). Содержит фтористый натрий.</t>
  </si>
  <si>
    <t>Зубная паста Splat Professional Лавандасепт биоактивная, 100 мл</t>
  </si>
  <si>
    <t>Состав:Фосфат кальция, Dissolvine, Papain, Biosol, цитрат цинка, эфирное масло лаванды, эфирное масло тимьяна, эфирное масло розмарина испанского. Растительный фермент папаин в сочетании с отбеливающими солями Dissolvinе</t>
  </si>
  <si>
    <t>Состав: Aqua, Sorbitol, Silica, Sodium Lauryl Sulfate, Aroma, Cellulose Gum, Abies Sibirica Leaf Extract, Achillea Millefolium Extract, Chamomilla Recutita (Matricaria) Flower Extract, Chelidonium Majus Extract, Hypericum Perforatum Flower/Leaf/Stem Extract, Picea Leaf Extract, Polyprenol, Quercus Alba Bark Extract, Urtica Dioica (Nettle) Leaf Powder, Sodium Monofluorophosphate, Citric Acid, Glycerin, Phenoxyethanol, Sodium Benzoate, Sodium Chloride, Sodium Hydroxide, Sodium Saccharin, Sodium Sulfate, Eugenol, Limonene, CI 19140, CI 42090, CI 77891.</t>
  </si>
  <si>
    <t>Зубная щетка Colgate Зиг-заг средняя жесткость, 1 шт</t>
  </si>
  <si>
    <t>Состав: Пластмасса, щетина</t>
  </si>
  <si>
    <t>Зубная щетка Oral-B Black Medium всесторонняя чистка</t>
  </si>
  <si>
    <t>Состав: щетина: нейлоновые волокна; ручка: полипропилен</t>
  </si>
  <si>
    <t>Бритва Gillette Simply Venus 3 Basic одноразовая 2 штуки</t>
  </si>
  <si>
    <t>Крем-праймер для лица Novosvit гиалуроновый, 50 мл</t>
  </si>
  <si>
    <t>Состав:Aqua (Water), Glycerin, Sodium Hyaluronate, Soluble Collagen, Zea Mays (Corn) Oil, Betaine, Sodium Acrylates Copolymer, Lecithin, Caprylic/Capric Triglyceride, Triticum Vulgare (Wheat Germ) Oil, Polymethyl Methacrylate, Polymethylsilsesquioxane, Tocopheryl Acetate, Panthenol, Methyl Paraben, Propyl Paraben, BHT, Parfum.</t>
  </si>
  <si>
    <t>БУМАГА А1 Ватман л</t>
  </si>
  <si>
    <t>ПАПКА Конверт с Кнопкой А4</t>
  </si>
  <si>
    <t>КЛЕЙ Стафф Карандаш 21 г</t>
  </si>
  <si>
    <t>ЛАСТИК</t>
  </si>
  <si>
    <t>НАВОЛОЧКА 70*70 Бязь</t>
  </si>
  <si>
    <t>Состав: 100% хлопок. Размер 70 см / 70 см</t>
  </si>
  <si>
    <t>ПРОСТЫНЯ 1,5 Бязь</t>
  </si>
  <si>
    <t>ПОЛОТЕНЦЕ Вафельное</t>
  </si>
  <si>
    <t>Сумка Хозяйственная</t>
  </si>
  <si>
    <t>Материал ПВХ. Размер: 65/25/45 см</t>
  </si>
  <si>
    <t>СКОТЧ Прозрачный 48мм*66м/ Нова Ролл</t>
  </si>
  <si>
    <t>ЧАЙНИК Электрический</t>
  </si>
  <si>
    <t>Лампа накаливания 95W Е27 прозрачная</t>
  </si>
  <si>
    <t>Лампа накаливания 95W Е27 прозрачная,</t>
  </si>
  <si>
    <t>Лампа светодиодная WOLTA LED 25Y60BL15 E27-P</t>
  </si>
  <si>
    <t>СоставТермопластиковый корпус снаружи, термопластиковая матовая колба. Лампы соответствуют европейским сертификатам СЕ, ROHS, а так же сертификату евразийского таможенного союза ЕАС, что гарантирует безопасность при использовании лампы на протяжении всего срока службы! Кп не превышает 3%</t>
  </si>
  <si>
    <t>Наручные часы Casio</t>
  </si>
  <si>
    <t>Кварцевые наручные часы</t>
  </si>
  <si>
    <t>Расческа для волос Dewal Beauty с пластиковым штифтом индиго массажная, 1 шт</t>
  </si>
  <si>
    <t>ИГЛЫ Швейные в Наборе 10 шт</t>
  </si>
  <si>
    <t>Состав: Инструментальная стальументальная сталь</t>
  </si>
  <si>
    <t>КНИГА Уголовно-Процессуальный Кодекс РФ</t>
  </si>
  <si>
    <t>Формат А5. Целлофанированный переплет. Количество страниц не менее 35</t>
  </si>
  <si>
    <t xml:space="preserve">  Одноразовая бритва для женщин имеет плавающую головку с 3 лезвиями.•  Увлажняющая полоска для легкого скольжения.•  Удобная ручка. </t>
  </si>
  <si>
    <t>Лезвие из нержавеющей стали с хромо-полимерным покрытием.Защитная металлическая полоска.Узкая фиксированная головка для безопасного бритья.</t>
  </si>
  <si>
    <t>Гель-крем для душа Palmolive Натурэль "Питание", мед и увлажняющее молочко 750мл.</t>
  </si>
  <si>
    <t xml:space="preserve">Формат: А4 Марка бумаги: С Белизна CIE: 146 +/- 3 Непрозрачность: 90% Штук в коробке: 5шт. В пачке 500 листов Соответствие ГОСТ Р 57641-2017. Бумага ксерографическая для офисной техники. Общие технические условия. </t>
  </si>
  <si>
    <t>Соответсвует  требованиям ГОСТ Р 51506-99 Размер, мм:110х220 мм (D L) Из офсетной бумаги. Тип конверта: В  Верхнее расположение клапана с отрывной клейкой лентой   Подсказка "КОМУ-КУДА"  Состав: Бумага целлюлозная, плотность 90г/м2, силикон.ГОСТ Р 51506-99. Конверты почтовые. Технические требования. Методы контроля.</t>
  </si>
  <si>
    <t>Соответсвует  требованиям ГОСТ Р 51506-99 Размер Высота- 229 мм. Длина-324мм. Из офсетной бумаги. Тип конверта: В Верхнее расположение клапана с отрывной клейкой лентой   Состав: Бумага целлюлозная, плотность 90г/м2, силикон. ГОСТ Р 51506-99. Конверты почтовые. Технические требования. Методы контроля</t>
  </si>
  <si>
    <t xml:space="preserve">Заточенный: Да Твердость грифеля: 2B (2М) Материал корпуса: дерево Профиль карандаша: круглый </t>
  </si>
  <si>
    <t>Материал: ПВХ Толщина материала, мм: 0,16 Цвет: прозрачный Формат: А4</t>
  </si>
  <si>
    <t xml:space="preserve">Состав клея: ПВА Объем/вес: 21 г Цветовой пигмент: Нет Временного приклеивания (не перманентный): Нет </t>
  </si>
  <si>
    <t xml:space="preserve">Размер изделия: 41x14x8 мм Материал изготовления: каучук </t>
  </si>
  <si>
    <t>Показатели Единицы измерения Тип КН-60М КНГ-200У КНТ-200У Продолжительность разогрева (не более) 120 мин. Материал: сталь.</t>
  </si>
  <si>
    <t>Чайник электрический - Мощность 1850-2100Вт. - Напряжение 220-240В, 50Гц. - Защита от поражения электротоком класс I. - Максимальный объем 1,7л. - Материал корпуса нержавеющая сталь. - Фильтр от накипи съемный. - Автоотключение при закипании - есть. - Автоотключение при отсутствии воды - есть. - Нагревательный элемент дисковый. - Вращение на подставке 360'. - Контактная группа STRIX. - Тип стали 304. - Индикация работы светодиодная. - Отсек для хранения электрошнура - есть. - Вес нетто 1 кг (+/- 3%). - Габаритные размеры 215*223*155мм. - Длина электрошнура 0,75м. Комплектация: чайник; подставка для чайника; руководство по эксплуатации; сервисная книжка.</t>
  </si>
  <si>
    <t>Размер: 48мм*66 м Цвет: прозрачный</t>
  </si>
  <si>
    <t xml:space="preserve">Мыло банное с ароматом лимона/хвои.Состав: Натриевые соли жирных кислот животных жиров и растительных масел,глицерин, вода, ПЭГ-400, лимонная кислота, парфюмерная композиция, натрия хлорид, антиоксидант антал П-2. </t>
  </si>
  <si>
    <t>Состав:менее 5%: неионогенные ПАВ, анионные ПАВ, кислородосодержащий отбеливатель, оптический отбеливатель, поликарбоксилаты, ароматизатор</t>
  </si>
  <si>
    <t>Ватные диски из 100% хлопка в мягкой упаковке. В упаковке - 50 дисков. Состав: хлопок</t>
  </si>
  <si>
    <t>Состав: Деминерализованная вода, цетеарил изонаноат, цетеарет-12, цетиариловый спирт, глицерил стеарат, цетилпальитат, цетеартет-20,  глицерин, 2-бром-2-нитропропан-1,3 диол, этилпарабен, бромид цетримония,  ППГ-2 метиловый эфир, динатриевая соль ЭДТА.</t>
  </si>
  <si>
    <t>Состав:Aqua, Triethanolamine, Palmitic Acid, Stearic Acid, Isobutane,Laureth-23, Sodium Lauryl Sulfate, Propane, Glycerin, Sorbitol, Parfum,Geraniol, Citronellol, Limonene, Linalool, Coumarin, BHT.</t>
  </si>
  <si>
    <t>Защищает и одновременно ухаживает за чувствительной, раздраженной бритьем кожей с помощью входящих в состав козьего молока, экстрактов миндаля и фиалки трехцветной.Не содержит ингредиентов на основе минеральных масел, синтетических ароматизаторов, красителей и консервантов.</t>
  </si>
  <si>
    <t>Формат:А1 (594x841 мм)Размер изделия: 610x860мм. Предельные отклонения по размерам бумаги не должны быть более 2,0 мм. В соответствии с ГОСТ 597-73 Бумага чертежная. Технические условия (с Изменениями N 1, 2, 3)</t>
  </si>
  <si>
    <t>ставка  НДС</t>
  </si>
  <si>
    <t xml:space="preserve">Карелснаблогистика </t>
  </si>
  <si>
    <t>ООО "Караван"</t>
  </si>
  <si>
    <t>-</t>
  </si>
  <si>
    <t>ООО "Юникон"</t>
  </si>
  <si>
    <t>Грема Карго</t>
  </si>
  <si>
    <t>Поставка непродовольственных товаров для продажи через магазины обособленные структурные подразделения ФГУП «Архангельское» ФСИН России при учре-ждениях УФСИН России по Республике Карелия</t>
  </si>
  <si>
    <t>без КСЛ не прходит 34 позиции</t>
  </si>
  <si>
    <t>с КСЛ не проходит 49 позиций</t>
  </si>
  <si>
    <t>=</t>
  </si>
  <si>
    <t>ООО "Карелснаблогистика"</t>
  </si>
  <si>
    <t>Источник3</t>
  </si>
  <si>
    <t>№</t>
  </si>
  <si>
    <t>Источник5</t>
  </si>
  <si>
    <t>Источник1</t>
  </si>
  <si>
    <t>Источник4</t>
  </si>
  <si>
    <t>Источник6</t>
  </si>
  <si>
    <t xml:space="preserve">Закупаемое количество (условное количество)          </t>
  </si>
  <si>
    <t>Источник2</t>
  </si>
  <si>
    <t>Источник7</t>
  </si>
  <si>
    <r>
      <t>Цена поставщика за единицу товара, руб. (</t>
    </r>
    <r>
      <rPr>
        <i/>
        <sz val="11"/>
        <color theme="1"/>
        <rFont val="Times New Roman"/>
        <family val="1"/>
        <charset val="204"/>
      </rPr>
      <t>Цi</t>
    </r>
    <r>
      <rPr>
        <sz val="11"/>
        <color theme="1"/>
        <rFont val="Times New Roman"/>
        <family val="1"/>
        <charset val="204"/>
      </rPr>
      <t>)</t>
    </r>
  </si>
  <si>
    <t>Наименьшее значение, руб.</t>
  </si>
  <si>
    <t xml:space="preserve">Обоснование цены контракта произведено методом сопоставимых рыночных цен (анализа рынка) с применением формул, согласно методическим рекомендациям, утвержденным Приказом Министерства экономического развития Российской Федерации от 02.10.2013 г. № 567 «Об утверждении Методических рекомендаций по применению методов определения начальной (максимальной) цены договора, цены договора, заключаемого с единственным поставщиком (подрядчиком, исполнителем)». </t>
  </si>
  <si>
    <t>Расчет НМЦК:</t>
  </si>
  <si>
    <t xml:space="preserve">Дата подготовки обоснования НМЦК: </t>
  </si>
  <si>
    <t>Поля, окрашенные цветом инициатором, не заполняются! Не нужно в них заносить информацию вручную!</t>
  </si>
  <si>
    <r>
      <t xml:space="preserve">Поля, отмеченные </t>
    </r>
    <r>
      <rPr>
        <b/>
        <sz val="14"/>
        <color theme="1"/>
        <rFont val="Times New Roman"/>
        <family val="1"/>
        <charset val="204"/>
      </rPr>
      <t>Х</t>
    </r>
    <r>
      <rPr>
        <sz val="14"/>
        <color theme="1"/>
        <rFont val="Times New Roman"/>
        <family val="1"/>
        <charset val="204"/>
      </rPr>
      <t xml:space="preserve"> не заполняются!</t>
    </r>
  </si>
  <si>
    <r>
      <t>1.</t>
    </r>
    <r>
      <rPr>
        <sz val="7"/>
        <color theme="1"/>
        <rFont val="Times New Roman"/>
        <family val="1"/>
        <charset val="204"/>
      </rPr>
      <t xml:space="preserve">     </t>
    </r>
    <r>
      <rPr>
        <sz val="14"/>
        <color theme="1"/>
        <rFont val="Times New Roman"/>
        <family val="1"/>
        <charset val="204"/>
      </rPr>
      <t>Подтверждающие документы: (перечислить, указать номера и даты).</t>
    </r>
  </si>
  <si>
    <t>Итого</t>
  </si>
  <si>
    <t>Х</t>
  </si>
  <si>
    <t>Обоснование начальной (максимальной) цены контракта  на поставку сканеров, модемов для нужд ОСП Коми</t>
  </si>
  <si>
    <t>Модем Huawei Brovi E3372-325(или эквивалент)</t>
  </si>
  <si>
    <t>Беспроводной сканер штрих-кода</t>
  </si>
  <si>
    <t>Солодников Е.В.</t>
  </si>
  <si>
    <t>Дата составления: 14.07.2026г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</si>
</sst>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 _₽_-;\-* #,##0.00\ _₽_-;_-* &quot;-&quot;??\ _₽_-;_-@_-"/>
    <numFmt numFmtId="165" formatCode="_-* #,##0\ _₽_-;\-* #,##0\ _₽_-;_-* &quot;-&quot;??\ _₽_-;_-@_-"/>
    <numFmt numFmtId="166" formatCode="[$-419]General"/>
  </numFmts>
  <fonts count="45" x14ac:knownFonts="1">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scheme val="minor"/>
    </font>
    <font>
      <b/>
      <sz val="11"/>
      <color theme="1"/>
      <name val="Calibri"/>
      <family val="2"/>
      <charset val="204"/>
      <scheme val="minor"/>
    </font>
    <font>
      <b/>
      <sz val="13"/>
      <color theme="1"/>
      <name val="Calibri"/>
      <family val="2"/>
      <charset val="204"/>
      <scheme val="minor"/>
    </font>
    <font>
      <sz val="11"/>
      <color theme="1"/>
      <name val="Calibri"/>
      <family val="2"/>
    </font>
    <font>
      <i/>
      <sz val="10"/>
      <color theme="1"/>
      <name val="Calibri"/>
      <family val="2"/>
      <charset val="204"/>
      <scheme val="minor"/>
    </font>
    <font>
      <sz val="10"/>
      <color theme="1"/>
      <name val="Calibri"/>
      <family val="2"/>
      <scheme val="minor"/>
    </font>
    <font>
      <b/>
      <sz val="14"/>
      <color theme="1"/>
      <name val="Calibri"/>
      <family val="2"/>
      <charset val="204"/>
      <scheme val="minor"/>
    </font>
    <font>
      <sz val="13"/>
      <color theme="1"/>
      <name val="Calibri"/>
      <family val="2"/>
      <charset val="204"/>
      <scheme val="minor"/>
    </font>
    <font>
      <b/>
      <sz val="11"/>
      <color theme="1"/>
      <name val="Calibri"/>
      <family val="2"/>
      <scheme val="minor"/>
    </font>
    <font>
      <i/>
      <sz val="11"/>
      <color theme="1"/>
      <name val="Calibri"/>
      <family val="2"/>
      <scheme val="minor"/>
    </font>
    <font>
      <b/>
      <i/>
      <sz val="11"/>
      <color theme="1"/>
      <name val="Calibri"/>
      <family val="2"/>
      <charset val="204"/>
      <scheme val="minor"/>
    </font>
    <font>
      <b/>
      <sz val="12"/>
      <color theme="1"/>
      <name val="Calibri"/>
      <family val="2"/>
      <scheme val="minor"/>
    </font>
    <font>
      <sz val="10"/>
      <color rgb="FF000000"/>
      <name val="Times New Roman"/>
      <family val="1"/>
      <charset val="204"/>
    </font>
    <font>
      <sz val="10"/>
      <color theme="1"/>
      <name val="Times New Roman"/>
      <family val="1"/>
      <charset val="204"/>
    </font>
    <font>
      <sz val="11"/>
      <color rgb="FF000000"/>
      <name val="Calibri"/>
      <family val="2"/>
      <charset val="1"/>
    </font>
    <font>
      <sz val="12"/>
      <color rgb="FF000000"/>
      <name val="Times New Roman"/>
      <family val="2"/>
      <charset val="204"/>
    </font>
    <font>
      <b/>
      <sz val="9"/>
      <color indexed="81"/>
      <name val="Tahoma"/>
      <family val="2"/>
      <charset val="204"/>
    </font>
    <font>
      <sz val="9"/>
      <color indexed="81"/>
      <name val="Tahoma"/>
      <family val="2"/>
      <charset val="204"/>
    </font>
    <font>
      <sz val="9"/>
      <color theme="1"/>
      <name val="Calibri"/>
      <family val="2"/>
      <charset val="204"/>
      <scheme val="minor"/>
    </font>
    <font>
      <sz val="9"/>
      <color theme="1"/>
      <name val="Calibri"/>
      <family val="2"/>
      <scheme val="minor"/>
    </font>
    <font>
      <sz val="8"/>
      <color rgb="FF000000"/>
      <name val="Times New Roman"/>
      <family val="1"/>
      <charset val="204"/>
    </font>
    <font>
      <sz val="11"/>
      <name val="Times New Roman"/>
      <family val="1"/>
      <charset val="204"/>
    </font>
    <font>
      <sz val="11"/>
      <color rgb="FF000000"/>
      <name val="Calibri"/>
      <family val="2"/>
      <charset val="204"/>
    </font>
    <font>
      <sz val="8"/>
      <name val="Arial"/>
      <family val="2"/>
    </font>
    <font>
      <sz val="8"/>
      <name val="Arial"/>
      <family val="2"/>
      <charset val="204"/>
    </font>
    <font>
      <sz val="11"/>
      <color rgb="FF000000"/>
      <name val="Times New Roman"/>
      <family val="1"/>
      <charset val="204"/>
    </font>
    <font>
      <sz val="10"/>
      <name val="Arial"/>
      <family val="2"/>
    </font>
    <font>
      <u/>
      <sz val="7.5"/>
      <color indexed="12"/>
      <name val="Arial"/>
      <family val="2"/>
    </font>
    <font>
      <sz val="11"/>
      <color theme="1"/>
      <name val="Times New Roman"/>
      <family val="1"/>
      <charset val="204"/>
    </font>
    <font>
      <b/>
      <sz val="11"/>
      <color theme="1"/>
      <name val="Times New Roman"/>
      <family val="1"/>
      <charset val="204"/>
    </font>
    <font>
      <i/>
      <sz val="11"/>
      <color theme="1"/>
      <name val="Times New Roman"/>
      <family val="1"/>
      <charset val="204"/>
    </font>
    <font>
      <sz val="12"/>
      <color theme="1"/>
      <name val="Times New Roman"/>
      <family val="1"/>
      <charset val="204"/>
    </font>
    <font>
      <sz val="14"/>
      <color theme="1"/>
      <name val="Times New Roman"/>
      <family val="1"/>
      <charset val="204"/>
    </font>
    <font>
      <sz val="14"/>
      <color rgb="FF000000"/>
      <name val="Times New Roman"/>
      <family val="1"/>
      <charset val="204"/>
    </font>
    <font>
      <b/>
      <sz val="14"/>
      <color theme="1"/>
      <name val="Times New Roman"/>
      <family val="1"/>
      <charset val="204"/>
    </font>
    <font>
      <sz val="10"/>
      <color rgb="FFFF0000"/>
      <name val="Times New Roman"/>
      <family val="1"/>
      <charset val="204"/>
    </font>
    <font>
      <sz val="7"/>
      <color theme="1"/>
      <name val="Times New Roman"/>
      <family val="1"/>
      <charset val="204"/>
    </font>
  </fonts>
  <fills count="8">
    <fill>
      <patternFill patternType="none"/>
    </fill>
    <fill>
      <patternFill patternType="gray125"/>
    </fill>
    <fill>
      <patternFill patternType="solid">
        <fgColor rgb="FFFFC000"/>
        <bgColor indexed="64"/>
      </patternFill>
    </fill>
    <fill>
      <patternFill patternType="solid">
        <fgColor rgb="FFFFFFFF"/>
        <bgColor indexed="64"/>
      </patternFill>
    </fill>
    <fill>
      <patternFill patternType="solid">
        <fgColor theme="0"/>
        <bgColor indexed="64"/>
      </patternFill>
    </fill>
    <fill>
      <patternFill patternType="solid">
        <fgColor theme="0"/>
        <bgColor theme="0"/>
      </patternFill>
    </fill>
    <fill>
      <patternFill patternType="solid">
        <fgColor theme="0"/>
        <bgColor rgb="FFFFFF00"/>
      </patternFill>
    </fill>
    <fill>
      <patternFill patternType="solid">
        <fgColor theme="5" tint="0.39997558519241921"/>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18">
    <xf numFmtId="0" fontId="0" fillId="0" borderId="0"/>
    <xf numFmtId="164" fontId="8" fillId="0" borderId="0" applyFont="0" applyFill="0" applyBorder="0" applyAlignment="0" applyProtection="0"/>
    <xf numFmtId="0" fontId="6" fillId="0" borderId="0"/>
    <xf numFmtId="0" fontId="22" fillId="0" borderId="0"/>
    <xf numFmtId="0" fontId="23" fillId="0" borderId="0"/>
    <xf numFmtId="0" fontId="5" fillId="0" borderId="0"/>
    <xf numFmtId="0" fontId="5" fillId="0" borderId="0"/>
    <xf numFmtId="166" fontId="30" fillId="0" borderId="0" applyBorder="0" applyProtection="0"/>
    <xf numFmtId="0" fontId="4" fillId="0" borderId="0"/>
    <xf numFmtId="0" fontId="3" fillId="0" borderId="0"/>
    <xf numFmtId="0" fontId="31" fillId="0" borderId="0"/>
    <xf numFmtId="0" fontId="32" fillId="0" borderId="0"/>
    <xf numFmtId="0" fontId="2" fillId="0" borderId="0"/>
    <xf numFmtId="0" fontId="35" fillId="0" borderId="0"/>
    <xf numFmtId="0" fontId="34" fillId="0" borderId="0"/>
    <xf numFmtId="0" fontId="34" fillId="0" borderId="0"/>
    <xf numFmtId="0" fontId="20" fillId="0" borderId="0"/>
    <xf numFmtId="0" fontId="31" fillId="0" borderId="0"/>
  </cellStyleXfs>
  <cellXfs count="121">
    <xf numFmtId="0" fontId="0" fillId="0" borderId="0" xfId="0"/>
    <xf numFmtId="0" fontId="10" fillId="0" borderId="0" xfId="0" applyFont="1"/>
    <xf numFmtId="0" fontId="0" fillId="0" borderId="0" xfId="0" applyAlignment="1">
      <alignment horizontal="center"/>
    </xf>
    <xf numFmtId="164" fontId="0" fillId="0" borderId="0" xfId="0" applyNumberFormat="1"/>
    <xf numFmtId="164" fontId="0" fillId="0" borderId="0" xfId="0" applyNumberFormat="1" applyAlignment="1">
      <alignment horizontal="center"/>
    </xf>
    <xf numFmtId="0" fontId="10" fillId="0" borderId="0" xfId="0" applyFont="1" applyAlignment="1">
      <alignment horizontal="right"/>
    </xf>
    <xf numFmtId="9" fontId="0" fillId="0" borderId="0" xfId="0" applyNumberFormat="1" applyAlignment="1">
      <alignment horizontal="center" vertical="center"/>
    </xf>
    <xf numFmtId="165" fontId="0" fillId="0" borderId="1" xfId="1" applyNumberFormat="1" applyFont="1" applyBorder="1" applyAlignment="1">
      <alignment horizontal="center" vertical="center"/>
    </xf>
    <xf numFmtId="0" fontId="0" fillId="0" borderId="0" xfId="0" applyFont="1" applyBorder="1" applyAlignment="1"/>
    <xf numFmtId="0" fontId="13" fillId="0" borderId="0" xfId="0" applyFont="1" applyBorder="1" applyAlignment="1"/>
    <xf numFmtId="0" fontId="0" fillId="0" borderId="0" xfId="0" applyBorder="1"/>
    <xf numFmtId="164" fontId="10" fillId="0" borderId="2" xfId="0" applyNumberFormat="1" applyFont="1" applyBorder="1" applyAlignment="1">
      <alignment horizontal="left"/>
    </xf>
    <xf numFmtId="0" fontId="17" fillId="2" borderId="1" xfId="0" applyFont="1" applyFill="1" applyBorder="1" applyAlignment="1">
      <alignment horizontal="center" vertical="center"/>
    </xf>
    <xf numFmtId="0" fontId="0" fillId="2" borderId="1" xfId="0" applyFont="1" applyFill="1" applyBorder="1" applyAlignment="1">
      <alignment horizontal="center" vertical="center"/>
    </xf>
    <xf numFmtId="164" fontId="9" fillId="2" borderId="1" xfId="0" applyNumberFormat="1" applyFont="1" applyFill="1" applyBorder="1" applyAlignment="1">
      <alignment horizontal="center" vertical="center"/>
    </xf>
    <xf numFmtId="0" fontId="9" fillId="2" borderId="1" xfId="0" applyFont="1" applyFill="1" applyBorder="1" applyAlignment="1">
      <alignment vertical="center" wrapText="1"/>
    </xf>
    <xf numFmtId="0" fontId="7" fillId="2" borderId="1" xfId="0" applyFont="1" applyFill="1" applyBorder="1" applyAlignment="1">
      <alignment horizontal="center" vertical="center" wrapText="1"/>
    </xf>
    <xf numFmtId="2" fontId="21" fillId="0" borderId="1" xfId="2" applyNumberFormat="1" applyFont="1" applyBorder="1" applyAlignment="1">
      <alignment horizontal="center" wrapText="1"/>
    </xf>
    <xf numFmtId="0" fontId="9" fillId="2" borderId="1" xfId="0" applyFont="1" applyFill="1" applyBorder="1" applyAlignment="1">
      <alignment horizontal="center" vertical="center" wrapText="1"/>
    </xf>
    <xf numFmtId="0" fontId="0" fillId="2" borderId="1" xfId="0" applyFont="1" applyFill="1" applyBorder="1" applyAlignment="1">
      <alignment horizontal="center" vertical="center" wrapText="1"/>
    </xf>
    <xf numFmtId="2" fontId="26" fillId="0" borderId="1" xfId="0" applyNumberFormat="1" applyFont="1" applyFill="1" applyBorder="1" applyAlignment="1">
      <alignment horizontal="center" vertical="center" wrapText="1"/>
    </xf>
    <xf numFmtId="2" fontId="26" fillId="0" borderId="1" xfId="5" applyNumberFormat="1" applyFont="1" applyFill="1" applyBorder="1" applyAlignment="1">
      <alignment horizontal="center" vertical="center" wrapText="1"/>
    </xf>
    <xf numFmtId="0" fontId="27" fillId="0" borderId="1" xfId="0" applyNumberFormat="1" applyFont="1" applyBorder="1" applyAlignment="1">
      <alignment horizontal="center" vertical="center"/>
    </xf>
    <xf numFmtId="0" fontId="28" fillId="3" borderId="1" xfId="0" applyFont="1" applyFill="1" applyBorder="1" applyAlignment="1">
      <alignment horizontal="center" vertical="center" wrapText="1"/>
    </xf>
    <xf numFmtId="0" fontId="11" fillId="2" borderId="1" xfId="0" applyFont="1" applyFill="1" applyBorder="1" applyAlignment="1">
      <alignment horizontal="center"/>
    </xf>
    <xf numFmtId="164" fontId="16" fillId="0" borderId="1" xfId="1" applyFont="1" applyFill="1" applyBorder="1" applyAlignment="1">
      <alignment horizontal="center" vertical="center" wrapText="1"/>
    </xf>
    <xf numFmtId="164" fontId="16" fillId="2" borderId="1" xfId="1" applyFont="1" applyFill="1" applyBorder="1" applyAlignment="1">
      <alignment horizontal="center" wrapText="1"/>
    </xf>
    <xf numFmtId="164" fontId="16" fillId="2" borderId="1" xfId="1" applyFont="1" applyFill="1" applyBorder="1" applyAlignment="1">
      <alignment wrapText="1"/>
    </xf>
    <xf numFmtId="0" fontId="20" fillId="0" borderId="1" xfId="0" applyFont="1" applyBorder="1" applyAlignment="1">
      <alignment vertical="center" wrapText="1"/>
    </xf>
    <xf numFmtId="0" fontId="19" fillId="2" borderId="1" xfId="0" applyFont="1" applyFill="1" applyBorder="1" applyAlignment="1">
      <alignment horizontal="right" wrapText="1"/>
    </xf>
    <xf numFmtId="164" fontId="19" fillId="2" borderId="1" xfId="1" applyNumberFormat="1" applyFont="1" applyFill="1" applyBorder="1" applyAlignment="1">
      <alignment wrapText="1"/>
    </xf>
    <xf numFmtId="0" fontId="20" fillId="0" borderId="3" xfId="0" applyFont="1" applyBorder="1" applyAlignment="1">
      <alignment horizontal="center" vertical="center" wrapText="1"/>
    </xf>
    <xf numFmtId="0" fontId="20" fillId="0" borderId="4" xfId="0" applyFont="1" applyBorder="1" applyAlignment="1">
      <alignment horizontal="center" vertical="center" wrapText="1"/>
    </xf>
    <xf numFmtId="0" fontId="20" fillId="0" borderId="4" xfId="0" applyFont="1" applyBorder="1" applyAlignment="1">
      <alignment vertical="center" wrapText="1"/>
    </xf>
    <xf numFmtId="0" fontId="20" fillId="0" borderId="5" xfId="0" applyFont="1" applyBorder="1" applyAlignment="1">
      <alignment vertical="center" wrapText="1"/>
    </xf>
    <xf numFmtId="0" fontId="20" fillId="0" borderId="4" xfId="0" applyFont="1" applyBorder="1" applyAlignment="1">
      <alignment vertical="center"/>
    </xf>
    <xf numFmtId="0" fontId="20" fillId="3" borderId="4" xfId="0" applyFont="1" applyFill="1" applyBorder="1" applyAlignment="1">
      <alignment vertical="center" wrapText="1"/>
    </xf>
    <xf numFmtId="0" fontId="20" fillId="3" borderId="4" xfId="0" applyFont="1" applyFill="1" applyBorder="1" applyAlignment="1">
      <alignment horizontal="center" vertical="center" wrapText="1"/>
    </xf>
    <xf numFmtId="0" fontId="20" fillId="0" borderId="5" xfId="0" applyFont="1" applyBorder="1" applyAlignment="1">
      <alignment vertical="center" wrapText="1"/>
    </xf>
    <xf numFmtId="0" fontId="20" fillId="0" borderId="8" xfId="0" applyFont="1" applyBorder="1" applyAlignment="1">
      <alignment horizontal="center" vertical="center" wrapText="1"/>
    </xf>
    <xf numFmtId="0" fontId="20" fillId="0" borderId="6" xfId="0" applyFont="1" applyBorder="1" applyAlignment="1">
      <alignment vertical="center" wrapText="1"/>
    </xf>
    <xf numFmtId="0" fontId="20" fillId="0" borderId="7" xfId="0" applyFont="1" applyBorder="1" applyAlignment="1">
      <alignment horizontal="center" vertical="center" wrapText="1"/>
    </xf>
    <xf numFmtId="0" fontId="20" fillId="0" borderId="9" xfId="0" applyFont="1" applyBorder="1" applyAlignment="1">
      <alignment vertical="center" wrapText="1"/>
    </xf>
    <xf numFmtId="0" fontId="20" fillId="0" borderId="10" xfId="0" applyFont="1" applyBorder="1" applyAlignment="1">
      <alignment vertical="center" wrapText="1"/>
    </xf>
    <xf numFmtId="0" fontId="20" fillId="0" borderId="10" xfId="0" applyFont="1" applyBorder="1" applyAlignment="1">
      <alignment horizontal="center" vertical="center" wrapText="1"/>
    </xf>
    <xf numFmtId="0" fontId="28" fillId="3" borderId="11" xfId="0" applyFont="1" applyFill="1" applyBorder="1" applyAlignment="1">
      <alignment horizontal="center" vertical="center" wrapText="1"/>
    </xf>
    <xf numFmtId="0" fontId="20" fillId="0" borderId="1" xfId="0" applyFont="1" applyBorder="1" applyAlignment="1">
      <alignment horizontal="center" vertical="center" wrapText="1"/>
    </xf>
    <xf numFmtId="0" fontId="0" fillId="2" borderId="1"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20" fillId="0" borderId="12" xfId="0" applyFont="1" applyBorder="1" applyAlignment="1">
      <alignment horizontal="center" vertical="center" wrapText="1"/>
    </xf>
    <xf numFmtId="0" fontId="20" fillId="0" borderId="5" xfId="0" applyFont="1" applyBorder="1" applyAlignment="1">
      <alignment horizontal="center" vertical="center" wrapText="1"/>
    </xf>
    <xf numFmtId="2" fontId="29" fillId="4" borderId="1" xfId="0" applyNumberFormat="1" applyFont="1" applyFill="1" applyBorder="1" applyAlignment="1">
      <alignment horizontal="center" vertical="center" wrapText="1"/>
    </xf>
    <xf numFmtId="0" fontId="20" fillId="0" borderId="13" xfId="0" applyFont="1" applyBorder="1" applyAlignment="1">
      <alignment vertical="center" wrapText="1"/>
    </xf>
    <xf numFmtId="2" fontId="0" fillId="0" borderId="0" xfId="0" applyNumberFormat="1"/>
    <xf numFmtId="2" fontId="0" fillId="0" borderId="1" xfId="0" applyNumberFormat="1" applyBorder="1"/>
    <xf numFmtId="0" fontId="20" fillId="0" borderId="9" xfId="0" applyFont="1" applyBorder="1" applyAlignment="1">
      <alignment horizontal="center" vertical="center" wrapText="1"/>
    </xf>
    <xf numFmtId="0" fontId="20" fillId="0" borderId="6" xfId="0" applyFont="1" applyBorder="1" applyAlignment="1">
      <alignment horizontal="center" vertical="center" wrapText="1"/>
    </xf>
    <xf numFmtId="0" fontId="20" fillId="0" borderId="4" xfId="0" applyFont="1" applyBorder="1" applyAlignment="1">
      <alignment horizontal="center" vertical="center"/>
    </xf>
    <xf numFmtId="0" fontId="20" fillId="0" borderId="13" xfId="0" applyFont="1" applyBorder="1" applyAlignment="1">
      <alignment horizontal="center" vertical="center" wrapText="1"/>
    </xf>
    <xf numFmtId="2" fontId="21" fillId="0" borderId="1" xfId="2" applyNumberFormat="1" applyFont="1" applyBorder="1" applyAlignment="1">
      <alignment horizontal="center" vertical="center" wrapText="1"/>
    </xf>
    <xf numFmtId="164" fontId="0" fillId="0" borderId="0" xfId="1" applyFont="1"/>
    <xf numFmtId="0" fontId="33" fillId="0" borderId="1" xfId="0" applyFont="1" applyBorder="1" applyAlignment="1">
      <alignment horizontal="center" vertical="center" wrapText="1"/>
    </xf>
    <xf numFmtId="0" fontId="36" fillId="0" borderId="0" xfId="0" applyFont="1" applyFill="1"/>
    <xf numFmtId="0" fontId="37" fillId="0" borderId="0" xfId="0" applyFont="1" applyFill="1" applyAlignment="1">
      <alignment horizontal="right"/>
    </xf>
    <xf numFmtId="0" fontId="37" fillId="0" borderId="0" xfId="0" applyFont="1" applyFill="1"/>
    <xf numFmtId="0" fontId="36" fillId="0" borderId="1" xfId="0" applyFont="1" applyFill="1" applyBorder="1" applyAlignment="1">
      <alignment horizontal="center" vertical="center" wrapText="1"/>
    </xf>
    <xf numFmtId="0" fontId="36" fillId="0" borderId="1" xfId="0" applyFont="1" applyFill="1" applyBorder="1" applyAlignment="1">
      <alignment horizontal="center" vertical="center"/>
    </xf>
    <xf numFmtId="0" fontId="38" fillId="0" borderId="1" xfId="0" applyFont="1" applyFill="1" applyBorder="1" applyAlignment="1">
      <alignment horizontal="center" vertical="center"/>
    </xf>
    <xf numFmtId="1" fontId="36" fillId="0" borderId="1" xfId="0" applyNumberFormat="1" applyFont="1" applyFill="1" applyBorder="1" applyAlignment="1">
      <alignment vertical="center"/>
    </xf>
    <xf numFmtId="0" fontId="29" fillId="4" borderId="1" xfId="0" applyFont="1" applyFill="1" applyBorder="1" applyAlignment="1">
      <alignment vertical="center" wrapText="1"/>
    </xf>
    <xf numFmtId="0" fontId="36" fillId="4" borderId="1" xfId="0" applyFont="1" applyFill="1" applyBorder="1" applyAlignment="1">
      <alignment horizontal="center" vertical="center" wrapText="1"/>
    </xf>
    <xf numFmtId="0" fontId="36" fillId="0" borderId="1" xfId="0" applyFont="1" applyBorder="1" applyAlignment="1">
      <alignment horizontal="center" vertical="center" wrapText="1"/>
    </xf>
    <xf numFmtId="2" fontId="36" fillId="4" borderId="1" xfId="0" applyNumberFormat="1" applyFont="1" applyFill="1" applyBorder="1" applyAlignment="1">
      <alignment horizontal="center" vertical="center"/>
    </xf>
    <xf numFmtId="2" fontId="36" fillId="5" borderId="1" xfId="0" applyNumberFormat="1" applyFont="1" applyFill="1" applyBorder="1" applyAlignment="1">
      <alignment horizontal="center" vertical="center" shrinkToFit="1"/>
    </xf>
    <xf numFmtId="2" fontId="33" fillId="6" borderId="1" xfId="0" applyNumberFormat="1" applyFont="1" applyFill="1" applyBorder="1" applyAlignment="1" applyProtection="1">
      <alignment horizontal="center" vertical="center" shrinkToFit="1"/>
    </xf>
    <xf numFmtId="0" fontId="0" fillId="0" borderId="1" xfId="0" applyFont="1" applyFill="1" applyBorder="1" applyAlignment="1">
      <alignment horizontal="center" vertical="center"/>
    </xf>
    <xf numFmtId="1" fontId="36" fillId="0" borderId="1" xfId="0" applyNumberFormat="1" applyFont="1" applyFill="1" applyBorder="1" applyAlignment="1"/>
    <xf numFmtId="0" fontId="36" fillId="0" borderId="1" xfId="0" applyFont="1" applyFill="1" applyBorder="1"/>
    <xf numFmtId="0" fontId="37" fillId="0" borderId="0" xfId="0" applyFont="1" applyFill="1" applyBorder="1" applyAlignment="1">
      <alignment horizontal="center"/>
    </xf>
    <xf numFmtId="164" fontId="37" fillId="0" borderId="0" xfId="1" applyNumberFormat="1" applyFont="1" applyFill="1" applyBorder="1" applyAlignment="1">
      <alignment wrapText="1"/>
    </xf>
    <xf numFmtId="164" fontId="37" fillId="0" borderId="0" xfId="1" applyFont="1" applyFill="1"/>
    <xf numFmtId="164" fontId="36" fillId="7" borderId="1" xfId="1" applyFont="1" applyFill="1" applyBorder="1" applyAlignment="1">
      <alignment horizontal="center" vertical="center" wrapText="1"/>
    </xf>
    <xf numFmtId="165" fontId="36" fillId="7" borderId="1" xfId="1" applyNumberFormat="1" applyFont="1" applyFill="1" applyBorder="1" applyAlignment="1">
      <alignment horizontal="center" vertical="center"/>
    </xf>
    <xf numFmtId="164" fontId="36" fillId="7" borderId="1" xfId="0" applyNumberFormat="1" applyFont="1" applyFill="1" applyBorder="1" applyAlignment="1">
      <alignment horizontal="center" vertical="center"/>
    </xf>
    <xf numFmtId="0" fontId="40" fillId="0" borderId="0" xfId="0" applyFont="1" applyAlignment="1">
      <alignment vertical="center"/>
    </xf>
    <xf numFmtId="0" fontId="1" fillId="0" borderId="0" xfId="0" applyFont="1"/>
    <xf numFmtId="0" fontId="43" fillId="0" borderId="0" xfId="0" applyFont="1" applyAlignment="1">
      <alignment vertical="center"/>
    </xf>
    <xf numFmtId="0" fontId="1" fillId="0" borderId="0" xfId="0" applyFont="1" applyAlignment="1">
      <alignment vertical="center" wrapText="1"/>
    </xf>
    <xf numFmtId="0" fontId="40" fillId="0" borderId="0" xfId="0" applyFont="1" applyAlignment="1">
      <alignment horizontal="left" vertical="center" indent="5"/>
    </xf>
    <xf numFmtId="164" fontId="36" fillId="0" borderId="1" xfId="0" applyNumberFormat="1" applyFont="1" applyFill="1" applyBorder="1"/>
    <xf numFmtId="0" fontId="14" fillId="0" borderId="0" xfId="0" applyFont="1" applyAlignment="1">
      <alignment horizontal="center"/>
    </xf>
    <xf numFmtId="0" fontId="15" fillId="0" borderId="0" xfId="0" applyFont="1" applyBorder="1" applyAlignment="1">
      <alignment horizontal="center" wrapText="1"/>
    </xf>
    <xf numFmtId="0" fontId="0" fillId="0" borderId="0" xfId="0" applyAlignment="1">
      <alignment wrapText="1"/>
    </xf>
    <xf numFmtId="0" fontId="10" fillId="0" borderId="2" xfId="0" applyFont="1" applyBorder="1" applyAlignment="1">
      <alignment horizontal="center"/>
    </xf>
    <xf numFmtId="0" fontId="9" fillId="2" borderId="1" xfId="0" applyFont="1" applyFill="1" applyBorder="1" applyAlignment="1">
      <alignment horizontal="center" vertical="center" wrapText="1"/>
    </xf>
    <xf numFmtId="0" fontId="16" fillId="2" borderId="1" xfId="0" applyFont="1" applyFill="1" applyBorder="1" applyAlignment="1">
      <alignment horizontal="center" vertical="center" wrapText="1"/>
    </xf>
    <xf numFmtId="0" fontId="9" fillId="2" borderId="13" xfId="0" applyFont="1" applyFill="1" applyBorder="1" applyAlignment="1">
      <alignment horizontal="center" vertical="center" wrapText="1"/>
    </xf>
    <xf numFmtId="0" fontId="9" fillId="2" borderId="14" xfId="0" applyFont="1" applyFill="1" applyBorder="1" applyAlignment="1">
      <alignment horizontal="center" vertical="center" wrapText="1"/>
    </xf>
    <xf numFmtId="0" fontId="9" fillId="2" borderId="15" xfId="0" applyFont="1" applyFill="1" applyBorder="1" applyAlignment="1">
      <alignment horizontal="center" vertical="center" wrapText="1"/>
    </xf>
    <xf numFmtId="0" fontId="9" fillId="2" borderId="16" xfId="0" applyFont="1" applyFill="1" applyBorder="1" applyAlignment="1">
      <alignment horizontal="center" vertical="center" wrapText="1"/>
    </xf>
    <xf numFmtId="0" fontId="9" fillId="2" borderId="17" xfId="0" applyFont="1" applyFill="1" applyBorder="1" applyAlignment="1">
      <alignment horizontal="center" vertical="center" wrapText="1"/>
    </xf>
    <xf numFmtId="0" fontId="9" fillId="2" borderId="11" xfId="0" applyFont="1" applyFill="1" applyBorder="1" applyAlignment="1">
      <alignment horizontal="center" vertical="center" wrapText="1"/>
    </xf>
    <xf numFmtId="0" fontId="12" fillId="0" borderId="0" xfId="0" applyFont="1" applyAlignment="1">
      <alignment horizontal="center" vertical="center" wrapText="1"/>
    </xf>
    <xf numFmtId="0" fontId="0" fillId="0" borderId="0" xfId="0" applyBorder="1" applyAlignment="1">
      <alignment horizontal="left"/>
    </xf>
    <xf numFmtId="0" fontId="0" fillId="2" borderId="1" xfId="0" applyFont="1" applyFill="1" applyBorder="1" applyAlignment="1">
      <alignment horizontal="center" vertical="center" wrapText="1"/>
    </xf>
    <xf numFmtId="0" fontId="0" fillId="0" borderId="0" xfId="0" applyAlignment="1">
      <alignment horizontal="center" wrapText="1"/>
    </xf>
    <xf numFmtId="0" fontId="42" fillId="0" borderId="0" xfId="0" applyFont="1" applyAlignment="1">
      <alignment horizontal="left" vertical="center"/>
    </xf>
    <xf numFmtId="0" fontId="40" fillId="0" borderId="0" xfId="0" applyFont="1" applyAlignment="1">
      <alignment vertical="center"/>
    </xf>
    <xf numFmtId="0" fontId="39" fillId="0" borderId="0" xfId="0" applyFont="1" applyAlignment="1">
      <alignment vertical="center" wrapText="1"/>
    </xf>
    <xf numFmtId="0" fontId="36" fillId="0" borderId="1" xfId="0" applyFont="1" applyFill="1" applyBorder="1" applyAlignment="1">
      <alignment horizontal="center"/>
    </xf>
    <xf numFmtId="0" fontId="36" fillId="0" borderId="16" xfId="0" applyFont="1" applyFill="1" applyBorder="1" applyAlignment="1">
      <alignment horizontal="center" vertical="center" wrapText="1"/>
    </xf>
    <xf numFmtId="0" fontId="36" fillId="0" borderId="17" xfId="0" applyFont="1" applyFill="1" applyBorder="1" applyAlignment="1">
      <alignment horizontal="center" vertical="center" wrapText="1"/>
    </xf>
    <xf numFmtId="0" fontId="36" fillId="0" borderId="11" xfId="0" applyFont="1" applyFill="1" applyBorder="1" applyAlignment="1">
      <alignment horizontal="center" vertical="center" wrapText="1"/>
    </xf>
    <xf numFmtId="0" fontId="36" fillId="0" borderId="1" xfId="0" applyFont="1" applyFill="1" applyBorder="1" applyAlignment="1">
      <alignment horizontal="center" vertical="center"/>
    </xf>
    <xf numFmtId="0" fontId="36" fillId="0" borderId="1" xfId="0" applyFont="1" applyFill="1" applyBorder="1" applyAlignment="1">
      <alignment horizontal="center" vertical="center" wrapText="1"/>
    </xf>
    <xf numFmtId="0" fontId="36" fillId="0" borderId="0" xfId="0" applyFont="1" applyFill="1" applyBorder="1" applyAlignment="1">
      <alignment horizontal="center" wrapText="1"/>
    </xf>
    <xf numFmtId="0" fontId="36" fillId="0" borderId="0" xfId="0" applyFont="1" applyFill="1" applyAlignment="1">
      <alignment wrapText="1"/>
    </xf>
    <xf numFmtId="0" fontId="37" fillId="0" borderId="0" xfId="0" applyFont="1" applyFill="1" applyBorder="1" applyAlignment="1">
      <alignment horizontal="center"/>
    </xf>
    <xf numFmtId="0" fontId="41" fillId="0" borderId="0" xfId="0" applyFont="1" applyAlignment="1">
      <alignment horizontal="left" vertical="center" wrapText="1"/>
    </xf>
    <xf numFmtId="0" fontId="36" fillId="0" borderId="13" xfId="0" applyFont="1" applyFill="1" applyBorder="1" applyAlignment="1">
      <alignment horizontal="center" vertical="center" wrapText="1"/>
    </xf>
    <xf numFmtId="0" fontId="36" fillId="0" borderId="15" xfId="0" applyFont="1" applyFill="1" applyBorder="1" applyAlignment="1">
      <alignment horizontal="center" vertical="center" wrapText="1"/>
    </xf>
  </cellXfs>
  <cellStyles count="18">
    <cellStyle name="Excel Built-in Normal" xfId="7" xr:uid="{00000000-0005-0000-0000-000000000000}"/>
    <cellStyle name="Гиперссылка 2" xfId="13" xr:uid="{00000000-0005-0000-0000-000001000000}"/>
    <cellStyle name="Обычный" xfId="0" builtinId="0"/>
    <cellStyle name="Обычный 2" xfId="2" xr:uid="{00000000-0005-0000-0000-000003000000}"/>
    <cellStyle name="Обычный 2 2" xfId="4" xr:uid="{00000000-0005-0000-0000-000004000000}"/>
    <cellStyle name="Обычный 2 2 2" xfId="8" xr:uid="{00000000-0005-0000-0000-000005000000}"/>
    <cellStyle name="Обычный 2 2 3" xfId="9" xr:uid="{00000000-0005-0000-0000-000006000000}"/>
    <cellStyle name="Обычный 2 3" xfId="6" xr:uid="{00000000-0005-0000-0000-000007000000}"/>
    <cellStyle name="Обычный 2 4" xfId="11" xr:uid="{00000000-0005-0000-0000-000008000000}"/>
    <cellStyle name="Обычный 2 5" xfId="14" xr:uid="{00000000-0005-0000-0000-000009000000}"/>
    <cellStyle name="Обычный 3" xfId="3" xr:uid="{00000000-0005-0000-0000-00000A000000}"/>
    <cellStyle name="Обычный 3 2" xfId="10" xr:uid="{00000000-0005-0000-0000-00000B000000}"/>
    <cellStyle name="Обычный 3 3" xfId="15" xr:uid="{00000000-0005-0000-0000-00000C000000}"/>
    <cellStyle name="Обычный 4" xfId="5" xr:uid="{00000000-0005-0000-0000-00000D000000}"/>
    <cellStyle name="Обычный 4 2" xfId="16" xr:uid="{00000000-0005-0000-0000-00000E000000}"/>
    <cellStyle name="Обычный 5" xfId="17" xr:uid="{00000000-0005-0000-0000-00000F000000}"/>
    <cellStyle name="Обычный 6" xfId="12" xr:uid="{00000000-0005-0000-0000-000010000000}"/>
    <cellStyle name="Финансовый" xfId="1" builtinId="3"/>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wmf"/><Relationship Id="rId2" Type="http://schemas.openxmlformats.org/officeDocument/2006/relationships/image" Target="../media/image2.wmf"/><Relationship Id="rId1" Type="http://schemas.openxmlformats.org/officeDocument/2006/relationships/image" Target="../media/image1.wmf"/></Relationships>
</file>

<file path=xl/drawings/_rels/drawing2.xml.rels><?xml version="1.0" encoding="UTF-8" standalone="yes"?>
<Relationships xmlns="http://schemas.openxmlformats.org/package/2006/relationships"><Relationship Id="rId3" Type="http://schemas.openxmlformats.org/officeDocument/2006/relationships/image" Target="../media/image3.wmf"/><Relationship Id="rId2" Type="http://schemas.openxmlformats.org/officeDocument/2006/relationships/image" Target="../media/image2.wmf"/><Relationship Id="rId1" Type="http://schemas.openxmlformats.org/officeDocument/2006/relationships/image" Target="../media/image1.wmf"/></Relationships>
</file>

<file path=xl/drawings/_rels/drawing3.xml.rels><?xml version="1.0" encoding="UTF-8" standalone="yes"?>
<Relationships xmlns="http://schemas.openxmlformats.org/package/2006/relationships"><Relationship Id="rId3" Type="http://schemas.openxmlformats.org/officeDocument/2006/relationships/image" Target="../media/image3.wmf"/><Relationship Id="rId2" Type="http://schemas.openxmlformats.org/officeDocument/2006/relationships/image" Target="../media/image2.wmf"/><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twoCellAnchor editAs="oneCell">
    <xdr:from>
      <xdr:col>12</xdr:col>
      <xdr:colOff>695325</xdr:colOff>
      <xdr:row>3</xdr:row>
      <xdr:rowOff>257175</xdr:rowOff>
    </xdr:from>
    <xdr:to>
      <xdr:col>13</xdr:col>
      <xdr:colOff>1257300</xdr:colOff>
      <xdr:row>4</xdr:row>
      <xdr:rowOff>38100</xdr:rowOff>
    </xdr:to>
    <xdr:pic>
      <xdr:nvPicPr>
        <xdr:cNvPr id="2" name="Рисунок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058525" y="876300"/>
          <a:ext cx="1362075" cy="504825"/>
        </a:xfrm>
        <a:prstGeom prst="rect">
          <a:avLst/>
        </a:prstGeom>
        <a:noFill/>
        <a:ln>
          <a:noFill/>
        </a:ln>
      </xdr:spPr>
    </xdr:pic>
    <xdr:clientData/>
  </xdr:twoCellAnchor>
  <xdr:twoCellAnchor editAs="oneCell">
    <xdr:from>
      <xdr:col>14</xdr:col>
      <xdr:colOff>19051</xdr:colOff>
      <xdr:row>7</xdr:row>
      <xdr:rowOff>0</xdr:rowOff>
    </xdr:from>
    <xdr:to>
      <xdr:col>14</xdr:col>
      <xdr:colOff>914400</xdr:colOff>
      <xdr:row>8</xdr:row>
      <xdr:rowOff>0</xdr:rowOff>
    </xdr:to>
    <xdr:pic>
      <xdr:nvPicPr>
        <xdr:cNvPr id="3" name="Рисунок 2">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639426" y="2152650"/>
          <a:ext cx="895349" cy="447675"/>
        </a:xfrm>
        <a:prstGeom prst="rect">
          <a:avLst/>
        </a:prstGeom>
        <a:noFill/>
        <a:ln>
          <a:noFill/>
        </a:ln>
      </xdr:spPr>
    </xdr:pic>
    <xdr:clientData/>
  </xdr:twoCellAnchor>
  <xdr:twoCellAnchor editAs="oneCell">
    <xdr:from>
      <xdr:col>17</xdr:col>
      <xdr:colOff>0</xdr:colOff>
      <xdr:row>7</xdr:row>
      <xdr:rowOff>1</xdr:rowOff>
    </xdr:from>
    <xdr:to>
      <xdr:col>17</xdr:col>
      <xdr:colOff>1419225</xdr:colOff>
      <xdr:row>7</xdr:row>
      <xdr:rowOff>438150</xdr:rowOff>
    </xdr:to>
    <xdr:pic>
      <xdr:nvPicPr>
        <xdr:cNvPr id="4" name="Рисунок 3">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3706475" y="2152651"/>
          <a:ext cx="1419225" cy="438149"/>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13</xdr:col>
      <xdr:colOff>152401</xdr:colOff>
      <xdr:row>7</xdr:row>
      <xdr:rowOff>19050</xdr:rowOff>
    </xdr:from>
    <xdr:to>
      <xdr:col>13</xdr:col>
      <xdr:colOff>1181101</xdr:colOff>
      <xdr:row>7</xdr:row>
      <xdr:rowOff>409575</xdr:rowOff>
    </xdr:to>
    <xdr:pic>
      <xdr:nvPicPr>
        <xdr:cNvPr id="2" name="Рисунок 1">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315701" y="2343150"/>
          <a:ext cx="1028700" cy="390525"/>
        </a:xfrm>
        <a:prstGeom prst="rect">
          <a:avLst/>
        </a:prstGeom>
        <a:noFill/>
        <a:ln>
          <a:noFill/>
        </a:ln>
      </xdr:spPr>
    </xdr:pic>
    <xdr:clientData/>
  </xdr:twoCellAnchor>
  <xdr:twoCellAnchor editAs="oneCell">
    <xdr:from>
      <xdr:col>14</xdr:col>
      <xdr:colOff>19051</xdr:colOff>
      <xdr:row>7</xdr:row>
      <xdr:rowOff>1</xdr:rowOff>
    </xdr:from>
    <xdr:to>
      <xdr:col>14</xdr:col>
      <xdr:colOff>1104900</xdr:colOff>
      <xdr:row>7</xdr:row>
      <xdr:rowOff>438151</xdr:rowOff>
    </xdr:to>
    <xdr:pic>
      <xdr:nvPicPr>
        <xdr:cNvPr id="3" name="Рисунок 2">
          <a:extLst>
            <a:ext uri="{FF2B5EF4-FFF2-40B4-BE49-F238E27FC236}">
              <a16:creationId xmlns:a16="http://schemas.microsoft.com/office/drawing/2014/main" id="{00000000-0008-0000-01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2582526" y="2324101"/>
          <a:ext cx="1085849" cy="438150"/>
        </a:xfrm>
        <a:prstGeom prst="rect">
          <a:avLst/>
        </a:prstGeom>
        <a:noFill/>
        <a:ln>
          <a:noFill/>
        </a:ln>
      </xdr:spPr>
    </xdr:pic>
    <xdr:clientData/>
  </xdr:twoCellAnchor>
  <xdr:twoCellAnchor editAs="oneCell">
    <xdr:from>
      <xdr:col>17</xdr:col>
      <xdr:colOff>0</xdr:colOff>
      <xdr:row>7</xdr:row>
      <xdr:rowOff>2</xdr:rowOff>
    </xdr:from>
    <xdr:to>
      <xdr:col>17</xdr:col>
      <xdr:colOff>1381125</xdr:colOff>
      <xdr:row>7</xdr:row>
      <xdr:rowOff>409576</xdr:rowOff>
    </xdr:to>
    <xdr:pic>
      <xdr:nvPicPr>
        <xdr:cNvPr id="4" name="Рисунок 3">
          <a:extLst>
            <a:ext uri="{FF2B5EF4-FFF2-40B4-BE49-F238E27FC236}">
              <a16:creationId xmlns:a16="http://schemas.microsoft.com/office/drawing/2014/main" id="{00000000-0008-0000-0100-000004000000}"/>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5649575" y="2324102"/>
          <a:ext cx="1381125" cy="409574"/>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12</xdr:col>
      <xdr:colOff>77561</xdr:colOff>
      <xdr:row>7</xdr:row>
      <xdr:rowOff>205467</xdr:rowOff>
    </xdr:from>
    <xdr:to>
      <xdr:col>12</xdr:col>
      <xdr:colOff>1211036</xdr:colOff>
      <xdr:row>7</xdr:row>
      <xdr:rowOff>601707</xdr:rowOff>
    </xdr:to>
    <xdr:pic>
      <xdr:nvPicPr>
        <xdr:cNvPr id="2" name="Рисунок 1">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50411" y="2529567"/>
          <a:ext cx="1133475" cy="400050"/>
        </a:xfrm>
        <a:prstGeom prst="rect">
          <a:avLst/>
        </a:prstGeom>
        <a:noFill/>
        <a:ln>
          <a:noFill/>
        </a:ln>
      </xdr:spPr>
    </xdr:pic>
    <xdr:clientData/>
  </xdr:twoCellAnchor>
  <xdr:twoCellAnchor editAs="oneCell">
    <xdr:from>
      <xdr:col>13</xdr:col>
      <xdr:colOff>21772</xdr:colOff>
      <xdr:row>7</xdr:row>
      <xdr:rowOff>174171</xdr:rowOff>
    </xdr:from>
    <xdr:to>
      <xdr:col>14</xdr:col>
      <xdr:colOff>2719</xdr:colOff>
      <xdr:row>7</xdr:row>
      <xdr:rowOff>636814</xdr:rowOff>
    </xdr:to>
    <xdr:pic>
      <xdr:nvPicPr>
        <xdr:cNvPr id="3" name="Рисунок 2">
          <a:extLst>
            <a:ext uri="{FF2B5EF4-FFF2-40B4-BE49-F238E27FC236}">
              <a16:creationId xmlns:a16="http://schemas.microsoft.com/office/drawing/2014/main" id="{00000000-0008-0000-02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2794797" y="2498271"/>
          <a:ext cx="1152523" cy="462643"/>
        </a:xfrm>
        <a:prstGeom prst="rect">
          <a:avLst/>
        </a:prstGeom>
        <a:noFill/>
        <a:ln>
          <a:noFill/>
        </a:ln>
      </xdr:spPr>
    </xdr:pic>
    <xdr:clientData/>
  </xdr:twoCellAnchor>
  <xdr:twoCellAnchor editAs="oneCell">
    <xdr:from>
      <xdr:col>17</xdr:col>
      <xdr:colOff>76201</xdr:colOff>
      <xdr:row>7</xdr:row>
      <xdr:rowOff>200025</xdr:rowOff>
    </xdr:from>
    <xdr:to>
      <xdr:col>17</xdr:col>
      <xdr:colOff>1368880</xdr:colOff>
      <xdr:row>7</xdr:row>
      <xdr:rowOff>653141</xdr:rowOff>
    </xdr:to>
    <xdr:pic>
      <xdr:nvPicPr>
        <xdr:cNvPr id="4" name="Рисунок 3">
          <a:extLst>
            <a:ext uri="{FF2B5EF4-FFF2-40B4-BE49-F238E27FC236}">
              <a16:creationId xmlns:a16="http://schemas.microsoft.com/office/drawing/2014/main" id="{00000000-0008-0000-0200-000004000000}"/>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5935326" y="2524125"/>
          <a:ext cx="1292679" cy="453116"/>
        </a:xfrm>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T183"/>
  <sheetViews>
    <sheetView workbookViewId="0">
      <selection activeCell="L9" sqref="L9"/>
    </sheetView>
  </sheetViews>
  <sheetFormatPr defaultRowHeight="15" x14ac:dyDescent="0.25"/>
  <cols>
    <col min="1" max="1" width="37.7109375" customWidth="1"/>
    <col min="2" max="2" width="11.28515625" customWidth="1"/>
    <col min="3" max="3" width="33.85546875" customWidth="1"/>
    <col min="4" max="5" width="8" customWidth="1"/>
    <col min="6" max="6" width="12" customWidth="1"/>
    <col min="7" max="7" width="13" customWidth="1"/>
    <col min="8" max="8" width="11.85546875" customWidth="1"/>
    <col min="9" max="9" width="9.85546875" customWidth="1"/>
    <col min="10" max="11" width="16" hidden="1" customWidth="1"/>
    <col min="12" max="12" width="9.85546875" customWidth="1"/>
    <col min="13" max="13" width="12" customWidth="1"/>
    <col min="14" max="14" width="21" customWidth="1"/>
    <col min="15" max="15" width="17.5703125" customWidth="1"/>
    <col min="16" max="16" width="15" customWidth="1"/>
    <col min="17" max="17" width="13.7109375" customWidth="1"/>
    <col min="18" max="18" width="21.7109375" customWidth="1"/>
  </cols>
  <sheetData>
    <row r="2" spans="1:20" ht="18.75" x14ac:dyDescent="0.3">
      <c r="A2" s="90" t="s">
        <v>9</v>
      </c>
      <c r="B2" s="90"/>
      <c r="C2" s="90"/>
      <c r="D2" s="90"/>
      <c r="E2" s="90"/>
      <c r="F2" s="90"/>
      <c r="G2" s="90"/>
      <c r="H2" s="90"/>
      <c r="I2" s="90"/>
      <c r="J2" s="90"/>
      <c r="K2" s="90"/>
      <c r="L2" s="90"/>
      <c r="M2" s="90"/>
      <c r="N2" s="90"/>
      <c r="O2" s="90"/>
      <c r="P2" s="90"/>
      <c r="Q2" s="90"/>
      <c r="R2" s="90"/>
    </row>
    <row r="4" spans="1:20" ht="57" customHeight="1" thickBot="1" x14ac:dyDescent="0.35">
      <c r="A4" s="5" t="s">
        <v>14</v>
      </c>
      <c r="B4" s="5"/>
      <c r="C4" s="5"/>
      <c r="D4" s="91" t="s">
        <v>25</v>
      </c>
      <c r="E4" s="91"/>
      <c r="F4" s="91"/>
      <c r="G4" s="91"/>
      <c r="H4" s="92"/>
      <c r="I4" s="92"/>
      <c r="J4" s="92"/>
      <c r="K4" s="92"/>
      <c r="L4" s="92"/>
      <c r="M4" s="92"/>
      <c r="N4" s="92"/>
      <c r="P4" s="93" t="s">
        <v>16</v>
      </c>
      <c r="Q4" s="93"/>
      <c r="R4" s="11"/>
    </row>
    <row r="5" spans="1:20" ht="17.25" x14ac:dyDescent="0.3">
      <c r="A5" s="1"/>
      <c r="B5" s="1"/>
      <c r="C5" s="1"/>
      <c r="D5" s="1"/>
      <c r="E5" s="1"/>
    </row>
    <row r="6" spans="1:20" ht="30" customHeight="1" x14ac:dyDescent="0.25">
      <c r="A6" s="94" t="s">
        <v>15</v>
      </c>
      <c r="B6" s="18"/>
      <c r="C6" s="18"/>
      <c r="D6" s="94" t="s">
        <v>21</v>
      </c>
      <c r="E6" s="96" t="s">
        <v>322</v>
      </c>
      <c r="F6" s="95" t="s">
        <v>19</v>
      </c>
      <c r="G6" s="99" t="s">
        <v>22</v>
      </c>
      <c r="H6" s="100"/>
      <c r="I6" s="101"/>
      <c r="J6" s="15"/>
      <c r="K6" s="15"/>
      <c r="L6" s="15"/>
      <c r="M6" s="95" t="s">
        <v>18</v>
      </c>
      <c r="N6" s="95" t="s">
        <v>4</v>
      </c>
      <c r="O6" s="95" t="s">
        <v>2</v>
      </c>
      <c r="P6" s="95" t="s">
        <v>17</v>
      </c>
      <c r="Q6" s="95" t="s">
        <v>5</v>
      </c>
      <c r="R6" s="95" t="s">
        <v>7</v>
      </c>
    </row>
    <row r="7" spans="1:20" ht="30" x14ac:dyDescent="0.25">
      <c r="A7" s="94"/>
      <c r="B7" s="18"/>
      <c r="C7" s="18"/>
      <c r="D7" s="94"/>
      <c r="E7" s="97"/>
      <c r="F7" s="95"/>
      <c r="G7" s="104" t="s">
        <v>323</v>
      </c>
      <c r="H7" s="104" t="s">
        <v>324</v>
      </c>
      <c r="I7" s="104" t="s">
        <v>326</v>
      </c>
      <c r="J7" s="19" t="s">
        <v>0</v>
      </c>
      <c r="K7" s="19" t="s">
        <v>1</v>
      </c>
      <c r="L7" s="19" t="s">
        <v>8</v>
      </c>
      <c r="M7" s="95"/>
      <c r="N7" s="95"/>
      <c r="O7" s="95"/>
      <c r="P7" s="95"/>
      <c r="Q7" s="95"/>
      <c r="R7" s="95"/>
    </row>
    <row r="8" spans="1:20" ht="35.25" customHeight="1" thickBot="1" x14ac:dyDescent="0.3">
      <c r="A8" s="94"/>
      <c r="B8" s="18"/>
      <c r="C8" s="18"/>
      <c r="D8" s="94"/>
      <c r="E8" s="98"/>
      <c r="F8" s="16" t="s">
        <v>20</v>
      </c>
      <c r="G8" s="104"/>
      <c r="H8" s="104"/>
      <c r="I8" s="104"/>
      <c r="J8" s="19"/>
      <c r="K8" s="19"/>
      <c r="L8" s="19" t="s">
        <v>327</v>
      </c>
      <c r="M8" s="13" t="s">
        <v>3</v>
      </c>
      <c r="N8" s="24"/>
      <c r="O8" s="24"/>
      <c r="P8" s="95"/>
      <c r="Q8" s="12" t="s">
        <v>6</v>
      </c>
      <c r="R8" s="13"/>
    </row>
    <row r="9" spans="1:20" ht="128.25" thickBot="1" x14ac:dyDescent="0.3">
      <c r="A9" s="31" t="s">
        <v>233</v>
      </c>
      <c r="B9" s="31" t="s">
        <v>26</v>
      </c>
      <c r="C9" s="31" t="s">
        <v>234</v>
      </c>
      <c r="D9" s="23" t="s">
        <v>23</v>
      </c>
      <c r="E9" s="23">
        <v>20</v>
      </c>
      <c r="F9" s="23">
        <v>250</v>
      </c>
      <c r="G9" s="54">
        <v>99</v>
      </c>
      <c r="H9" s="17">
        <v>99</v>
      </c>
      <c r="I9" s="20">
        <v>115</v>
      </c>
      <c r="J9" s="25"/>
      <c r="K9" s="25"/>
      <c r="L9" s="20">
        <v>120</v>
      </c>
      <c r="M9" s="7">
        <f>COUNT(G9:L9)</f>
        <v>4</v>
      </c>
      <c r="N9" s="14">
        <f t="shared" ref="N9" si="0">SQRT(((IF(G9&gt;0,(G9-Q9)^2,0)+IF(H9&gt;0,(H9-Q9)^2,0)+IF(I9&gt;0,(I9-Q9)^2,0)+IF(J9&gt;0,(J9-Q9)^2,0)+IF(K9&gt;0,(K9-Q9)^2,0)++IF(L9&gt;0,(L9-Q9)^2,0))/(M9-1)))</f>
        <v>10.874281585465774</v>
      </c>
      <c r="O9" s="26">
        <f t="shared" ref="O9" si="1">IF(Q9&gt;0,N9/Q9*100,0)</f>
        <v>10.045525714056142</v>
      </c>
      <c r="P9" s="26" t="str">
        <f t="shared" ref="P9" si="2">IF(O9&gt;0,IF(O9&lt;33,"да","нет")," ")</f>
        <v>да</v>
      </c>
      <c r="Q9" s="27">
        <f t="shared" ref="Q9" si="3">IF(SUM(G9:L9)=0,0,ROUND(AVERAGE(G9:L9),2))</f>
        <v>108.25</v>
      </c>
      <c r="R9" s="27">
        <f t="shared" ref="R9" si="4">ROUND(F9*Q9,2)</f>
        <v>27062.5</v>
      </c>
      <c r="S9" s="51">
        <v>82.5</v>
      </c>
      <c r="T9" s="53">
        <f>S9*1.2</f>
        <v>99</v>
      </c>
    </row>
    <row r="10" spans="1:20" ht="128.25" thickBot="1" x14ac:dyDescent="0.3">
      <c r="A10" s="32" t="s">
        <v>235</v>
      </c>
      <c r="B10" s="32" t="s">
        <v>26</v>
      </c>
      <c r="C10" s="32" t="s">
        <v>234</v>
      </c>
      <c r="D10" s="23" t="s">
        <v>23</v>
      </c>
      <c r="E10" s="23">
        <v>20</v>
      </c>
      <c r="F10" s="23">
        <v>250</v>
      </c>
      <c r="G10" s="54">
        <v>36</v>
      </c>
      <c r="H10" s="17">
        <v>28</v>
      </c>
      <c r="I10" s="21">
        <v>32</v>
      </c>
      <c r="J10" s="25"/>
      <c r="K10" s="25"/>
      <c r="L10" s="21">
        <v>25</v>
      </c>
      <c r="M10" s="7">
        <f t="shared" ref="M10:M73" si="5">COUNT(G10:L10)</f>
        <v>4</v>
      </c>
      <c r="N10" s="14">
        <f t="shared" ref="N10:N73" si="6">SQRT(((IF(G10&gt;0,(G10-Q10)^2,0)+IF(H10&gt;0,(H10-Q10)^2,0)+IF(I10&gt;0,(I10-Q10)^2,0)+IF(J10&gt;0,(J10-Q10)^2,0)+IF(K10&gt;0,(K10-Q10)^2,0)++IF(L10&gt;0,(L10-Q10)^2,0))/(M10-1)))</f>
        <v>4.7871355387816905</v>
      </c>
      <c r="O10" s="26">
        <f t="shared" ref="O10:O73" si="7">IF(Q10&gt;0,N10/Q10*100,0)</f>
        <v>15.825241450517986</v>
      </c>
      <c r="P10" s="26" t="str">
        <f t="shared" ref="P10:P73" si="8">IF(O10&gt;0,IF(O10&lt;33,"да","нет")," ")</f>
        <v>да</v>
      </c>
      <c r="Q10" s="27">
        <f t="shared" ref="Q10:Q73" si="9">IF(SUM(G10:L10)=0,0,ROUND(AVERAGE(G10:L10),2))</f>
        <v>30.25</v>
      </c>
      <c r="R10" s="27">
        <f t="shared" ref="R10:R73" si="10">ROUND(F10*Q10,2)</f>
        <v>7562.5</v>
      </c>
      <c r="S10" s="51">
        <v>30</v>
      </c>
      <c r="T10" s="53">
        <f t="shared" ref="T10:T73" si="11">S10*1.2</f>
        <v>36</v>
      </c>
    </row>
    <row r="11" spans="1:20" ht="26.25" thickBot="1" x14ac:dyDescent="0.3">
      <c r="A11" s="33" t="s">
        <v>28</v>
      </c>
      <c r="B11" s="32" t="s">
        <v>26</v>
      </c>
      <c r="C11" s="33" t="s">
        <v>34</v>
      </c>
      <c r="D11" s="23" t="s">
        <v>23</v>
      </c>
      <c r="E11" s="23">
        <v>20</v>
      </c>
      <c r="F11" s="23">
        <v>250</v>
      </c>
      <c r="G11" s="54">
        <v>8.1</v>
      </c>
      <c r="H11" s="17">
        <v>7.4</v>
      </c>
      <c r="I11" s="21">
        <v>8</v>
      </c>
      <c r="J11" s="25"/>
      <c r="K11" s="25"/>
      <c r="L11" s="21">
        <v>9</v>
      </c>
      <c r="M11" s="7">
        <f t="shared" si="5"/>
        <v>4</v>
      </c>
      <c r="N11" s="14">
        <f t="shared" si="6"/>
        <v>0.66020198929317575</v>
      </c>
      <c r="O11" s="26">
        <f t="shared" si="7"/>
        <v>8.1205656739628012</v>
      </c>
      <c r="P11" s="26" t="str">
        <f t="shared" si="8"/>
        <v>да</v>
      </c>
      <c r="Q11" s="27">
        <f t="shared" si="9"/>
        <v>8.1300000000000008</v>
      </c>
      <c r="R11" s="27">
        <f t="shared" si="10"/>
        <v>2032.5</v>
      </c>
      <c r="S11" s="51">
        <v>6.75</v>
      </c>
      <c r="T11" s="53">
        <f t="shared" si="11"/>
        <v>8.1</v>
      </c>
    </row>
    <row r="12" spans="1:20" ht="26.25" thickBot="1" x14ac:dyDescent="0.3">
      <c r="A12" s="33" t="s">
        <v>29</v>
      </c>
      <c r="B12" s="32" t="s">
        <v>26</v>
      </c>
      <c r="C12" s="33" t="s">
        <v>30</v>
      </c>
      <c r="D12" s="23" t="s">
        <v>23</v>
      </c>
      <c r="E12" s="23">
        <v>20</v>
      </c>
      <c r="F12" s="23">
        <v>250</v>
      </c>
      <c r="G12" s="54">
        <v>54</v>
      </c>
      <c r="H12" s="17">
        <v>42</v>
      </c>
      <c r="I12" s="21">
        <v>46</v>
      </c>
      <c r="J12" s="25"/>
      <c r="K12" s="25"/>
      <c r="L12" s="21">
        <v>45</v>
      </c>
      <c r="M12" s="7">
        <f t="shared" si="5"/>
        <v>4</v>
      </c>
      <c r="N12" s="14">
        <f t="shared" si="6"/>
        <v>5.123475382979799</v>
      </c>
      <c r="O12" s="26">
        <f t="shared" si="7"/>
        <v>10.95930563204235</v>
      </c>
      <c r="P12" s="26" t="str">
        <f t="shared" si="8"/>
        <v>да</v>
      </c>
      <c r="Q12" s="27">
        <f t="shared" si="9"/>
        <v>46.75</v>
      </c>
      <c r="R12" s="27">
        <f t="shared" si="10"/>
        <v>11687.5</v>
      </c>
      <c r="S12" s="51">
        <v>45</v>
      </c>
      <c r="T12" s="53">
        <f t="shared" si="11"/>
        <v>54</v>
      </c>
    </row>
    <row r="13" spans="1:20" ht="26.25" thickBot="1" x14ac:dyDescent="0.3">
      <c r="A13" s="33" t="s">
        <v>31</v>
      </c>
      <c r="B13" s="32" t="s">
        <v>26</v>
      </c>
      <c r="C13" s="33" t="s">
        <v>30</v>
      </c>
      <c r="D13" s="23" t="s">
        <v>23</v>
      </c>
      <c r="E13" s="23">
        <v>20</v>
      </c>
      <c r="F13" s="23">
        <v>250</v>
      </c>
      <c r="G13" s="54">
        <v>43.199999999999996</v>
      </c>
      <c r="H13" s="17">
        <v>48</v>
      </c>
      <c r="I13" s="20">
        <v>42</v>
      </c>
      <c r="J13" s="25"/>
      <c r="K13" s="25"/>
      <c r="L13" s="20">
        <v>50</v>
      </c>
      <c r="M13" s="7">
        <f t="shared" si="5"/>
        <v>4</v>
      </c>
      <c r="N13" s="14">
        <f t="shared" si="6"/>
        <v>3.8157568056677835</v>
      </c>
      <c r="O13" s="26">
        <f t="shared" si="7"/>
        <v>8.3313467372659034</v>
      </c>
      <c r="P13" s="26" t="str">
        <f t="shared" si="8"/>
        <v>да</v>
      </c>
      <c r="Q13" s="27">
        <f t="shared" si="9"/>
        <v>45.8</v>
      </c>
      <c r="R13" s="27">
        <f t="shared" si="10"/>
        <v>11450</v>
      </c>
      <c r="S13" s="51">
        <v>36</v>
      </c>
      <c r="T13" s="53">
        <f t="shared" si="11"/>
        <v>43.199999999999996</v>
      </c>
    </row>
    <row r="14" spans="1:20" ht="26.25" thickBot="1" x14ac:dyDescent="0.3">
      <c r="A14" s="33" t="s">
        <v>32</v>
      </c>
      <c r="B14" s="32" t="s">
        <v>26</v>
      </c>
      <c r="C14" s="33" t="s">
        <v>236</v>
      </c>
      <c r="D14" s="23" t="s">
        <v>23</v>
      </c>
      <c r="E14" s="23">
        <v>20</v>
      </c>
      <c r="F14" s="23">
        <v>250</v>
      </c>
      <c r="G14" s="54">
        <v>45.180000000000007</v>
      </c>
      <c r="H14" s="17">
        <v>58</v>
      </c>
      <c r="I14" s="21">
        <v>62</v>
      </c>
      <c r="J14" s="25"/>
      <c r="K14" s="25"/>
      <c r="L14" s="21">
        <v>59</v>
      </c>
      <c r="M14" s="7">
        <f t="shared" si="5"/>
        <v>4</v>
      </c>
      <c r="N14" s="14">
        <f t="shared" si="6"/>
        <v>7.4400806447242189</v>
      </c>
      <c r="O14" s="26">
        <f t="shared" si="7"/>
        <v>13.274006502630186</v>
      </c>
      <c r="P14" s="26" t="str">
        <f t="shared" si="8"/>
        <v>да</v>
      </c>
      <c r="Q14" s="27">
        <f t="shared" si="9"/>
        <v>56.05</v>
      </c>
      <c r="R14" s="27">
        <f t="shared" si="10"/>
        <v>14012.5</v>
      </c>
      <c r="S14" s="51">
        <v>37.650000000000006</v>
      </c>
      <c r="T14" s="53">
        <f t="shared" si="11"/>
        <v>45.180000000000007</v>
      </c>
    </row>
    <row r="15" spans="1:20" ht="26.25" thickBot="1" x14ac:dyDescent="0.3">
      <c r="A15" s="33" t="s">
        <v>33</v>
      </c>
      <c r="B15" s="32" t="s">
        <v>26</v>
      </c>
      <c r="C15" s="33" t="s">
        <v>34</v>
      </c>
      <c r="D15" s="23" t="s">
        <v>23</v>
      </c>
      <c r="E15" s="23">
        <v>20</v>
      </c>
      <c r="F15" s="23">
        <v>250</v>
      </c>
      <c r="G15" s="54">
        <v>18.36</v>
      </c>
      <c r="H15" s="17">
        <v>18.2</v>
      </c>
      <c r="I15" s="21">
        <v>20</v>
      </c>
      <c r="J15" s="25"/>
      <c r="K15" s="25"/>
      <c r="L15" s="21">
        <v>21</v>
      </c>
      <c r="M15" s="7">
        <f t="shared" si="5"/>
        <v>4</v>
      </c>
      <c r="N15" s="14">
        <f t="shared" si="6"/>
        <v>1.3467491723900684</v>
      </c>
      <c r="O15" s="26">
        <f t="shared" si="7"/>
        <v>6.9455862423417658</v>
      </c>
      <c r="P15" s="26" t="str">
        <f t="shared" si="8"/>
        <v>да</v>
      </c>
      <c r="Q15" s="27">
        <f t="shared" si="9"/>
        <v>19.39</v>
      </c>
      <c r="R15" s="27">
        <f t="shared" si="10"/>
        <v>4847.5</v>
      </c>
      <c r="S15" s="51">
        <v>15.299999999999999</v>
      </c>
      <c r="T15" s="53">
        <f t="shared" si="11"/>
        <v>18.36</v>
      </c>
    </row>
    <row r="16" spans="1:20" ht="89.25" x14ac:dyDescent="0.25">
      <c r="A16" s="38" t="s">
        <v>35</v>
      </c>
      <c r="B16" s="50" t="s">
        <v>26</v>
      </c>
      <c r="C16" s="38" t="s">
        <v>36</v>
      </c>
      <c r="D16" s="23" t="s">
        <v>23</v>
      </c>
      <c r="E16" s="23">
        <v>20</v>
      </c>
      <c r="F16" s="23">
        <v>250</v>
      </c>
      <c r="G16" s="54">
        <v>11.7</v>
      </c>
      <c r="H16" s="17">
        <v>17</v>
      </c>
      <c r="I16" s="21">
        <v>21</v>
      </c>
      <c r="J16" s="25"/>
      <c r="K16" s="25"/>
      <c r="L16" s="21">
        <v>19</v>
      </c>
      <c r="M16" s="7">
        <f t="shared" si="5"/>
        <v>4</v>
      </c>
      <c r="N16" s="14">
        <f t="shared" si="6"/>
        <v>3.9986497721105811</v>
      </c>
      <c r="O16" s="26">
        <f t="shared" si="7"/>
        <v>23.275027777127946</v>
      </c>
      <c r="P16" s="26" t="str">
        <f t="shared" si="8"/>
        <v>да</v>
      </c>
      <c r="Q16" s="27">
        <f t="shared" si="9"/>
        <v>17.18</v>
      </c>
      <c r="R16" s="27">
        <f t="shared" si="10"/>
        <v>4295</v>
      </c>
      <c r="S16" s="51">
        <v>9.75</v>
      </c>
      <c r="T16" s="53">
        <f t="shared" si="11"/>
        <v>11.7</v>
      </c>
    </row>
    <row r="17" spans="1:20" ht="79.5" customHeight="1" x14ac:dyDescent="0.25">
      <c r="A17" s="28" t="s">
        <v>37</v>
      </c>
      <c r="B17" s="46" t="s">
        <v>26</v>
      </c>
      <c r="C17" s="28" t="s">
        <v>318</v>
      </c>
      <c r="D17" s="45" t="s">
        <v>23</v>
      </c>
      <c r="E17" s="23">
        <v>20</v>
      </c>
      <c r="F17" s="23">
        <v>250</v>
      </c>
      <c r="G17" s="54">
        <v>59.4</v>
      </c>
      <c r="H17" s="17">
        <v>59.38</v>
      </c>
      <c r="I17" s="20">
        <v>60</v>
      </c>
      <c r="J17" s="25"/>
      <c r="K17" s="25"/>
      <c r="L17" s="20">
        <v>68</v>
      </c>
      <c r="M17" s="7">
        <f t="shared" si="5"/>
        <v>4</v>
      </c>
      <c r="N17" s="14">
        <f t="shared" si="6"/>
        <v>4.2131698280510834</v>
      </c>
      <c r="O17" s="26">
        <f t="shared" si="7"/>
        <v>6.8284762205041876</v>
      </c>
      <c r="P17" s="26" t="str">
        <f t="shared" si="8"/>
        <v>да</v>
      </c>
      <c r="Q17" s="27">
        <f t="shared" si="9"/>
        <v>61.7</v>
      </c>
      <c r="R17" s="27">
        <f t="shared" si="10"/>
        <v>15425</v>
      </c>
      <c r="S17" s="51">
        <v>49.5</v>
      </c>
      <c r="T17" s="53">
        <f t="shared" si="11"/>
        <v>59.4</v>
      </c>
    </row>
    <row r="18" spans="1:20" ht="72" customHeight="1" x14ac:dyDescent="0.25">
      <c r="A18" s="28" t="s">
        <v>38</v>
      </c>
      <c r="B18" s="46" t="s">
        <v>26</v>
      </c>
      <c r="C18" s="28" t="s">
        <v>317</v>
      </c>
      <c r="D18" s="45" t="s">
        <v>23</v>
      </c>
      <c r="E18" s="23">
        <v>20</v>
      </c>
      <c r="F18" s="23">
        <v>250</v>
      </c>
      <c r="G18" s="54">
        <v>52.199999999999996</v>
      </c>
      <c r="H18" s="17">
        <v>38</v>
      </c>
      <c r="I18" s="20">
        <v>42</v>
      </c>
      <c r="J18" s="25"/>
      <c r="K18" s="25"/>
      <c r="L18" s="20">
        <v>40</v>
      </c>
      <c r="M18" s="7">
        <f t="shared" si="5"/>
        <v>4</v>
      </c>
      <c r="N18" s="14">
        <f t="shared" si="6"/>
        <v>6.3147974367090063</v>
      </c>
      <c r="O18" s="26">
        <f t="shared" si="7"/>
        <v>14.668519016745659</v>
      </c>
      <c r="P18" s="26" t="str">
        <f t="shared" si="8"/>
        <v>да</v>
      </c>
      <c r="Q18" s="27">
        <f t="shared" si="9"/>
        <v>43.05</v>
      </c>
      <c r="R18" s="27">
        <f t="shared" si="10"/>
        <v>10762.5</v>
      </c>
      <c r="S18" s="51">
        <v>43.5</v>
      </c>
      <c r="T18" s="53">
        <f t="shared" si="11"/>
        <v>52.199999999999996</v>
      </c>
    </row>
    <row r="19" spans="1:20" ht="25.5" x14ac:dyDescent="0.25">
      <c r="A19" s="28" t="s">
        <v>39</v>
      </c>
      <c r="B19" s="46" t="s">
        <v>26</v>
      </c>
      <c r="C19" s="28" t="s">
        <v>237</v>
      </c>
      <c r="D19" s="45" t="s">
        <v>23</v>
      </c>
      <c r="E19" s="23">
        <v>20</v>
      </c>
      <c r="F19" s="23">
        <v>250</v>
      </c>
      <c r="G19" s="54">
        <v>16.02</v>
      </c>
      <c r="H19" s="17">
        <v>12</v>
      </c>
      <c r="I19" s="21">
        <v>15</v>
      </c>
      <c r="J19" s="25"/>
      <c r="K19" s="25"/>
      <c r="L19" s="21">
        <v>9</v>
      </c>
      <c r="M19" s="7">
        <f t="shared" si="5"/>
        <v>4</v>
      </c>
      <c r="N19" s="14">
        <f t="shared" si="6"/>
        <v>3.1686169432945555</v>
      </c>
      <c r="O19" s="26">
        <f t="shared" si="7"/>
        <v>24.355241685584591</v>
      </c>
      <c r="P19" s="26" t="str">
        <f t="shared" si="8"/>
        <v>да</v>
      </c>
      <c r="Q19" s="27">
        <f t="shared" si="9"/>
        <v>13.01</v>
      </c>
      <c r="R19" s="27">
        <f t="shared" si="10"/>
        <v>3252.5</v>
      </c>
      <c r="S19" s="51">
        <v>13.350000000000001</v>
      </c>
      <c r="T19" s="53">
        <f t="shared" si="11"/>
        <v>16.02</v>
      </c>
    </row>
    <row r="20" spans="1:20" ht="39" thickBot="1" x14ac:dyDescent="0.3">
      <c r="A20" s="33" t="s">
        <v>40</v>
      </c>
      <c r="B20" s="32" t="s">
        <v>26</v>
      </c>
      <c r="C20" s="33" t="s">
        <v>238</v>
      </c>
      <c r="D20" s="23" t="s">
        <v>23</v>
      </c>
      <c r="E20" s="23">
        <v>20</v>
      </c>
      <c r="F20" s="23">
        <v>250</v>
      </c>
      <c r="G20" s="54">
        <v>178.2</v>
      </c>
      <c r="H20" s="17">
        <v>126</v>
      </c>
      <c r="I20" s="20">
        <v>116</v>
      </c>
      <c r="J20" s="25"/>
      <c r="K20" s="25"/>
      <c r="L20" s="20">
        <v>145</v>
      </c>
      <c r="M20" s="7">
        <f t="shared" si="5"/>
        <v>4</v>
      </c>
      <c r="N20" s="14">
        <f t="shared" si="6"/>
        <v>27.382963073171361</v>
      </c>
      <c r="O20" s="26">
        <f t="shared" si="7"/>
        <v>19.37930861512481</v>
      </c>
      <c r="P20" s="26" t="str">
        <f t="shared" si="8"/>
        <v>да</v>
      </c>
      <c r="Q20" s="27">
        <f t="shared" si="9"/>
        <v>141.30000000000001</v>
      </c>
      <c r="R20" s="27">
        <f t="shared" si="10"/>
        <v>35325</v>
      </c>
      <c r="S20" s="51">
        <v>148.5</v>
      </c>
      <c r="T20" s="53">
        <f t="shared" si="11"/>
        <v>178.2</v>
      </c>
    </row>
    <row r="21" spans="1:20" ht="64.5" thickBot="1" x14ac:dyDescent="0.3">
      <c r="A21" s="33" t="s">
        <v>41</v>
      </c>
      <c r="B21" s="32" t="s">
        <v>26</v>
      </c>
      <c r="C21" s="33" t="s">
        <v>239</v>
      </c>
      <c r="D21" s="23" t="s">
        <v>23</v>
      </c>
      <c r="E21" s="23">
        <v>20</v>
      </c>
      <c r="F21" s="23">
        <v>250</v>
      </c>
      <c r="G21" s="54">
        <v>61.199999999999996</v>
      </c>
      <c r="H21" s="17">
        <v>61.18</v>
      </c>
      <c r="I21" s="21">
        <v>70</v>
      </c>
      <c r="J21" s="25"/>
      <c r="K21" s="25"/>
      <c r="L21" s="21">
        <v>78</v>
      </c>
      <c r="M21" s="7">
        <f t="shared" si="5"/>
        <v>4</v>
      </c>
      <c r="N21" s="14">
        <f t="shared" si="6"/>
        <v>8.0848912588028483</v>
      </c>
      <c r="O21" s="26">
        <f t="shared" si="7"/>
        <v>11.959898311838533</v>
      </c>
      <c r="P21" s="26" t="str">
        <f t="shared" si="8"/>
        <v>да</v>
      </c>
      <c r="Q21" s="27">
        <f t="shared" si="9"/>
        <v>67.599999999999994</v>
      </c>
      <c r="R21" s="27">
        <f t="shared" si="10"/>
        <v>16900</v>
      </c>
      <c r="S21" s="51">
        <v>51</v>
      </c>
      <c r="T21" s="53">
        <f t="shared" si="11"/>
        <v>61.199999999999996</v>
      </c>
    </row>
    <row r="22" spans="1:20" ht="26.25" thickBot="1" x14ac:dyDescent="0.3">
      <c r="A22" s="33" t="s">
        <v>42</v>
      </c>
      <c r="B22" s="32" t="s">
        <v>26</v>
      </c>
      <c r="C22" s="33" t="s">
        <v>43</v>
      </c>
      <c r="D22" s="23" t="s">
        <v>23</v>
      </c>
      <c r="E22" s="23">
        <v>20</v>
      </c>
      <c r="F22" s="23">
        <v>250</v>
      </c>
      <c r="G22" s="54">
        <v>54</v>
      </c>
      <c r="H22" s="17">
        <v>28</v>
      </c>
      <c r="I22" s="21">
        <v>32</v>
      </c>
      <c r="J22" s="25"/>
      <c r="K22" s="25"/>
      <c r="L22" s="21">
        <v>29</v>
      </c>
      <c r="M22" s="7">
        <f t="shared" si="5"/>
        <v>4</v>
      </c>
      <c r="N22" s="14">
        <f t="shared" si="6"/>
        <v>12.284814474246922</v>
      </c>
      <c r="O22" s="26">
        <f t="shared" si="7"/>
        <v>34.363117410480896</v>
      </c>
      <c r="P22" s="26" t="str">
        <f t="shared" si="8"/>
        <v>нет</v>
      </c>
      <c r="Q22" s="27">
        <f t="shared" si="9"/>
        <v>35.75</v>
      </c>
      <c r="R22" s="27">
        <f t="shared" si="10"/>
        <v>8937.5</v>
      </c>
      <c r="S22" s="51">
        <v>45</v>
      </c>
      <c r="T22" s="53">
        <f t="shared" si="11"/>
        <v>54</v>
      </c>
    </row>
    <row r="23" spans="1:20" ht="64.5" thickBot="1" x14ac:dyDescent="0.3">
      <c r="A23" s="33" t="s">
        <v>44</v>
      </c>
      <c r="B23" s="32" t="s">
        <v>26</v>
      </c>
      <c r="C23" s="33" t="s">
        <v>45</v>
      </c>
      <c r="D23" s="23" t="s">
        <v>23</v>
      </c>
      <c r="E23" s="23">
        <v>20</v>
      </c>
      <c r="F23" s="23">
        <v>250</v>
      </c>
      <c r="G23" s="54">
        <v>59.4</v>
      </c>
      <c r="H23" s="17">
        <v>49</v>
      </c>
      <c r="I23" s="21">
        <v>56</v>
      </c>
      <c r="J23" s="25"/>
      <c r="K23" s="25"/>
      <c r="L23" s="21">
        <v>50</v>
      </c>
      <c r="M23" s="7">
        <f t="shared" si="5"/>
        <v>4</v>
      </c>
      <c r="N23" s="14">
        <f t="shared" si="6"/>
        <v>4.9504208575298589</v>
      </c>
      <c r="O23" s="26">
        <f t="shared" si="7"/>
        <v>9.2358598088243635</v>
      </c>
      <c r="P23" s="26" t="str">
        <f t="shared" si="8"/>
        <v>да</v>
      </c>
      <c r="Q23" s="27">
        <f t="shared" si="9"/>
        <v>53.6</v>
      </c>
      <c r="R23" s="27">
        <f t="shared" si="10"/>
        <v>13400</v>
      </c>
      <c r="S23" s="51">
        <v>49.5</v>
      </c>
      <c r="T23" s="53">
        <f t="shared" si="11"/>
        <v>59.4</v>
      </c>
    </row>
    <row r="24" spans="1:20" ht="51" x14ac:dyDescent="0.25">
      <c r="A24" s="38" t="s">
        <v>46</v>
      </c>
      <c r="B24" s="50" t="s">
        <v>26</v>
      </c>
      <c r="C24" s="38" t="s">
        <v>47</v>
      </c>
      <c r="D24" s="23" t="s">
        <v>23</v>
      </c>
      <c r="E24" s="23">
        <v>20</v>
      </c>
      <c r="F24" s="23">
        <v>250</v>
      </c>
      <c r="G24" s="54">
        <v>59.4</v>
      </c>
      <c r="H24" s="17">
        <v>45</v>
      </c>
      <c r="I24" s="21">
        <v>56</v>
      </c>
      <c r="J24" s="25"/>
      <c r="K24" s="25"/>
      <c r="L24" s="21">
        <v>50</v>
      </c>
      <c r="M24" s="7">
        <f t="shared" si="5"/>
        <v>4</v>
      </c>
      <c r="N24" s="14">
        <f t="shared" si="6"/>
        <v>6.3854000135726281</v>
      </c>
      <c r="O24" s="26">
        <f t="shared" si="7"/>
        <v>12.139543752039216</v>
      </c>
      <c r="P24" s="26" t="str">
        <f t="shared" si="8"/>
        <v>да</v>
      </c>
      <c r="Q24" s="27">
        <f t="shared" si="9"/>
        <v>52.6</v>
      </c>
      <c r="R24" s="27">
        <f t="shared" si="10"/>
        <v>13150</v>
      </c>
      <c r="S24" s="51">
        <v>49.5</v>
      </c>
      <c r="T24" s="53">
        <f t="shared" si="11"/>
        <v>59.4</v>
      </c>
    </row>
    <row r="25" spans="1:20" ht="38.25" x14ac:dyDescent="0.25">
      <c r="A25" s="28" t="s">
        <v>240</v>
      </c>
      <c r="B25" s="46" t="s">
        <v>26</v>
      </c>
      <c r="C25" s="28" t="s">
        <v>241</v>
      </c>
      <c r="D25" s="45" t="s">
        <v>23</v>
      </c>
      <c r="E25" s="23">
        <v>20</v>
      </c>
      <c r="F25" s="23">
        <v>250</v>
      </c>
      <c r="G25" s="54">
        <v>32.4</v>
      </c>
      <c r="H25" s="17" t="s">
        <v>325</v>
      </c>
      <c r="I25" s="22" t="s">
        <v>325</v>
      </c>
      <c r="J25" s="25"/>
      <c r="K25" s="25"/>
      <c r="L25" s="22" t="s">
        <v>325</v>
      </c>
      <c r="M25" s="7">
        <f t="shared" si="5"/>
        <v>1</v>
      </c>
      <c r="N25" s="14" t="e">
        <f t="shared" si="6"/>
        <v>#VALUE!</v>
      </c>
      <c r="O25" s="26" t="e">
        <f t="shared" si="7"/>
        <v>#VALUE!</v>
      </c>
      <c r="P25" s="26" t="e">
        <f t="shared" si="8"/>
        <v>#VALUE!</v>
      </c>
      <c r="Q25" s="27">
        <f t="shared" si="9"/>
        <v>32.4</v>
      </c>
      <c r="R25" s="27">
        <f t="shared" si="10"/>
        <v>8100</v>
      </c>
      <c r="S25" s="51">
        <v>27</v>
      </c>
      <c r="T25" s="53">
        <f t="shared" si="11"/>
        <v>32.4</v>
      </c>
    </row>
    <row r="26" spans="1:20" ht="39" thickBot="1" x14ac:dyDescent="0.3">
      <c r="A26" s="33" t="s">
        <v>242</v>
      </c>
      <c r="B26" s="32" t="s">
        <v>26</v>
      </c>
      <c r="C26" s="33" t="s">
        <v>243</v>
      </c>
      <c r="D26" s="23" t="s">
        <v>23</v>
      </c>
      <c r="E26" s="23">
        <v>20</v>
      </c>
      <c r="F26" s="23">
        <v>250</v>
      </c>
      <c r="G26" s="54">
        <v>32.4</v>
      </c>
      <c r="H26" s="17" t="s">
        <v>325</v>
      </c>
      <c r="I26" s="22" t="s">
        <v>325</v>
      </c>
      <c r="J26" s="25"/>
      <c r="K26" s="25"/>
      <c r="L26" s="22" t="s">
        <v>325</v>
      </c>
      <c r="M26" s="7">
        <f t="shared" si="5"/>
        <v>1</v>
      </c>
      <c r="N26" s="14" t="e">
        <f t="shared" si="6"/>
        <v>#VALUE!</v>
      </c>
      <c r="O26" s="26" t="e">
        <f t="shared" si="7"/>
        <v>#VALUE!</v>
      </c>
      <c r="P26" s="26" t="e">
        <f t="shared" si="8"/>
        <v>#VALUE!</v>
      </c>
      <c r="Q26" s="27">
        <f t="shared" si="9"/>
        <v>32.4</v>
      </c>
      <c r="R26" s="27">
        <f t="shared" si="10"/>
        <v>8100</v>
      </c>
      <c r="S26" s="51">
        <v>27</v>
      </c>
      <c r="T26" s="53">
        <f t="shared" si="11"/>
        <v>32.4</v>
      </c>
    </row>
    <row r="27" spans="1:20" ht="64.5" thickBot="1" x14ac:dyDescent="0.3">
      <c r="A27" s="33" t="s">
        <v>244</v>
      </c>
      <c r="B27" s="32" t="s">
        <v>26</v>
      </c>
      <c r="C27" s="33" t="s">
        <v>245</v>
      </c>
      <c r="D27" s="23" t="s">
        <v>23</v>
      </c>
      <c r="E27" s="23">
        <v>20</v>
      </c>
      <c r="F27" s="23">
        <v>250</v>
      </c>
      <c r="G27" s="54">
        <v>48.6</v>
      </c>
      <c r="H27" s="17"/>
      <c r="I27" s="22"/>
      <c r="J27" s="25"/>
      <c r="K27" s="25"/>
      <c r="L27" s="22"/>
      <c r="M27" s="7">
        <f t="shared" si="5"/>
        <v>1</v>
      </c>
      <c r="N27" s="14" t="e">
        <f t="shared" si="6"/>
        <v>#DIV/0!</v>
      </c>
      <c r="O27" s="26" t="e">
        <f t="shared" si="7"/>
        <v>#DIV/0!</v>
      </c>
      <c r="P27" s="26" t="e">
        <f t="shared" si="8"/>
        <v>#DIV/0!</v>
      </c>
      <c r="Q27" s="27">
        <f t="shared" si="9"/>
        <v>48.6</v>
      </c>
      <c r="R27" s="27">
        <f t="shared" si="10"/>
        <v>12150</v>
      </c>
      <c r="S27" s="51">
        <v>40.5</v>
      </c>
      <c r="T27" s="53">
        <f t="shared" si="11"/>
        <v>48.6</v>
      </c>
    </row>
    <row r="28" spans="1:20" ht="26.25" thickBot="1" x14ac:dyDescent="0.3">
      <c r="A28" s="33" t="s">
        <v>48</v>
      </c>
      <c r="B28" s="32" t="s">
        <v>26</v>
      </c>
      <c r="C28" s="33" t="s">
        <v>49</v>
      </c>
      <c r="D28" s="23" t="s">
        <v>23</v>
      </c>
      <c r="E28" s="23">
        <v>20</v>
      </c>
      <c r="F28" s="23">
        <v>250</v>
      </c>
      <c r="G28" s="54">
        <v>41.4</v>
      </c>
      <c r="H28" s="17">
        <v>28</v>
      </c>
      <c r="I28" s="22">
        <v>50</v>
      </c>
      <c r="J28" s="25"/>
      <c r="K28" s="25"/>
      <c r="L28" s="22">
        <v>54</v>
      </c>
      <c r="M28" s="7">
        <f t="shared" si="5"/>
        <v>4</v>
      </c>
      <c r="N28" s="14">
        <f t="shared" si="6"/>
        <v>11.50463674640215</v>
      </c>
      <c r="O28" s="26">
        <f t="shared" si="7"/>
        <v>26.538954432300233</v>
      </c>
      <c r="P28" s="26" t="str">
        <f t="shared" si="8"/>
        <v>да</v>
      </c>
      <c r="Q28" s="27">
        <f t="shared" si="9"/>
        <v>43.35</v>
      </c>
      <c r="R28" s="27">
        <f t="shared" si="10"/>
        <v>10837.5</v>
      </c>
      <c r="S28" s="51">
        <v>34.5</v>
      </c>
      <c r="T28" s="53">
        <f t="shared" si="11"/>
        <v>41.4</v>
      </c>
    </row>
    <row r="29" spans="1:20" ht="39" thickBot="1" x14ac:dyDescent="0.3">
      <c r="A29" s="33" t="s">
        <v>50</v>
      </c>
      <c r="B29" s="32" t="s">
        <v>26</v>
      </c>
      <c r="C29" s="33" t="s">
        <v>51</v>
      </c>
      <c r="D29" s="23" t="s">
        <v>23</v>
      </c>
      <c r="E29" s="23">
        <v>20</v>
      </c>
      <c r="F29" s="23">
        <v>250</v>
      </c>
      <c r="G29" s="54">
        <v>36</v>
      </c>
      <c r="H29" s="17">
        <v>32</v>
      </c>
      <c r="I29" s="22">
        <v>40</v>
      </c>
      <c r="J29" s="25"/>
      <c r="K29" s="25"/>
      <c r="L29" s="22">
        <v>35</v>
      </c>
      <c r="M29" s="7">
        <f t="shared" si="5"/>
        <v>4</v>
      </c>
      <c r="N29" s="14">
        <f t="shared" si="6"/>
        <v>3.3040379335998349</v>
      </c>
      <c r="O29" s="26">
        <f t="shared" si="7"/>
        <v>9.2420641499296075</v>
      </c>
      <c r="P29" s="26" t="str">
        <f t="shared" si="8"/>
        <v>да</v>
      </c>
      <c r="Q29" s="27">
        <f t="shared" si="9"/>
        <v>35.75</v>
      </c>
      <c r="R29" s="27">
        <f t="shared" si="10"/>
        <v>8937.5</v>
      </c>
      <c r="S29" s="51">
        <v>30</v>
      </c>
      <c r="T29" s="53">
        <f t="shared" si="11"/>
        <v>36</v>
      </c>
    </row>
    <row r="30" spans="1:20" ht="26.25" thickBot="1" x14ac:dyDescent="0.3">
      <c r="A30" s="33" t="s">
        <v>52</v>
      </c>
      <c r="B30" s="32" t="s">
        <v>26</v>
      </c>
      <c r="C30" s="33" t="s">
        <v>53</v>
      </c>
      <c r="D30" s="23" t="s">
        <v>23</v>
      </c>
      <c r="E30" s="23">
        <v>20</v>
      </c>
      <c r="F30" s="23">
        <v>250</v>
      </c>
      <c r="G30" s="54">
        <v>36</v>
      </c>
      <c r="H30" s="17"/>
      <c r="I30" s="22" t="s">
        <v>325</v>
      </c>
      <c r="J30" s="25"/>
      <c r="K30" s="25"/>
      <c r="L30" s="22" t="s">
        <v>325</v>
      </c>
      <c r="M30" s="7">
        <f t="shared" si="5"/>
        <v>1</v>
      </c>
      <c r="N30" s="14" t="e">
        <f t="shared" si="6"/>
        <v>#VALUE!</v>
      </c>
      <c r="O30" s="26" t="e">
        <f t="shared" si="7"/>
        <v>#VALUE!</v>
      </c>
      <c r="P30" s="26" t="e">
        <f t="shared" si="8"/>
        <v>#VALUE!</v>
      </c>
      <c r="Q30" s="27">
        <f t="shared" si="9"/>
        <v>36</v>
      </c>
      <c r="R30" s="27">
        <f t="shared" si="10"/>
        <v>9000</v>
      </c>
      <c r="S30" s="51">
        <v>30</v>
      </c>
      <c r="T30" s="53">
        <f t="shared" si="11"/>
        <v>36</v>
      </c>
    </row>
    <row r="31" spans="1:20" ht="51.75" thickBot="1" x14ac:dyDescent="0.3">
      <c r="A31" s="33" t="s">
        <v>54</v>
      </c>
      <c r="B31" s="32"/>
      <c r="C31" s="33" t="s">
        <v>55</v>
      </c>
      <c r="D31" s="23" t="s">
        <v>23</v>
      </c>
      <c r="E31" s="23">
        <v>20</v>
      </c>
      <c r="F31" s="23">
        <v>250</v>
      </c>
      <c r="G31" s="54">
        <v>43.199999999999996</v>
      </c>
      <c r="H31" s="17">
        <v>29</v>
      </c>
      <c r="I31" s="22">
        <v>30</v>
      </c>
      <c r="J31" s="25"/>
      <c r="K31" s="25"/>
      <c r="L31" s="22">
        <v>32</v>
      </c>
      <c r="M31" s="7">
        <f t="shared" si="5"/>
        <v>4</v>
      </c>
      <c r="N31" s="14">
        <f t="shared" si="6"/>
        <v>6.5531163070201419</v>
      </c>
      <c r="O31" s="26">
        <f t="shared" si="7"/>
        <v>19.532388396483285</v>
      </c>
      <c r="P31" s="26" t="str">
        <f t="shared" si="8"/>
        <v>да</v>
      </c>
      <c r="Q31" s="27">
        <f t="shared" si="9"/>
        <v>33.549999999999997</v>
      </c>
      <c r="R31" s="27">
        <f t="shared" si="10"/>
        <v>8387.5</v>
      </c>
      <c r="S31" s="51">
        <v>36</v>
      </c>
      <c r="T31" s="53">
        <f t="shared" si="11"/>
        <v>43.199999999999996</v>
      </c>
    </row>
    <row r="32" spans="1:20" ht="26.25" thickBot="1" x14ac:dyDescent="0.3">
      <c r="A32" s="33" t="s">
        <v>56</v>
      </c>
      <c r="B32" s="32" t="s">
        <v>26</v>
      </c>
      <c r="C32" s="33" t="s">
        <v>57</v>
      </c>
      <c r="D32" s="23" t="s">
        <v>23</v>
      </c>
      <c r="E32" s="23">
        <v>20</v>
      </c>
      <c r="F32" s="23">
        <v>250</v>
      </c>
      <c r="G32" s="54">
        <v>57.599999999999994</v>
      </c>
      <c r="H32" s="17">
        <v>69</v>
      </c>
      <c r="I32" s="22">
        <v>75</v>
      </c>
      <c r="J32" s="25"/>
      <c r="K32" s="25"/>
      <c r="L32" s="22">
        <v>72</v>
      </c>
      <c r="M32" s="7">
        <f t="shared" si="5"/>
        <v>4</v>
      </c>
      <c r="N32" s="14">
        <f t="shared" si="6"/>
        <v>7.6052613367326201</v>
      </c>
      <c r="O32" s="26">
        <f t="shared" si="7"/>
        <v>11.118803123878099</v>
      </c>
      <c r="P32" s="26" t="str">
        <f t="shared" si="8"/>
        <v>да</v>
      </c>
      <c r="Q32" s="27">
        <f t="shared" si="9"/>
        <v>68.400000000000006</v>
      </c>
      <c r="R32" s="27">
        <f t="shared" si="10"/>
        <v>17100</v>
      </c>
      <c r="S32" s="51">
        <v>48</v>
      </c>
      <c r="T32" s="53">
        <f t="shared" si="11"/>
        <v>57.599999999999994</v>
      </c>
    </row>
    <row r="33" spans="1:20" ht="51.75" thickBot="1" x14ac:dyDescent="0.3">
      <c r="A33" s="33" t="s">
        <v>58</v>
      </c>
      <c r="B33" s="32" t="s">
        <v>26</v>
      </c>
      <c r="C33" s="33" t="s">
        <v>59</v>
      </c>
      <c r="D33" s="23" t="s">
        <v>23</v>
      </c>
      <c r="E33" s="23">
        <v>20</v>
      </c>
      <c r="F33" s="23">
        <v>250</v>
      </c>
      <c r="G33" s="54">
        <v>37.637999999999998</v>
      </c>
      <c r="H33" s="17">
        <v>48</v>
      </c>
      <c r="I33" s="22">
        <v>53.5</v>
      </c>
      <c r="J33" s="25"/>
      <c r="K33" s="25"/>
      <c r="L33" s="22">
        <v>50</v>
      </c>
      <c r="M33" s="7">
        <f t="shared" si="5"/>
        <v>4</v>
      </c>
      <c r="N33" s="14">
        <f t="shared" si="6"/>
        <v>6.8208837159613473</v>
      </c>
      <c r="O33" s="26">
        <f t="shared" si="7"/>
        <v>14.426573003302343</v>
      </c>
      <c r="P33" s="26" t="str">
        <f t="shared" si="8"/>
        <v>да</v>
      </c>
      <c r="Q33" s="27">
        <f t="shared" si="9"/>
        <v>47.28</v>
      </c>
      <c r="R33" s="27">
        <f t="shared" si="10"/>
        <v>11820</v>
      </c>
      <c r="S33" s="51">
        <v>31.365000000000002</v>
      </c>
      <c r="T33" s="53">
        <f t="shared" si="11"/>
        <v>37.637999999999998</v>
      </c>
    </row>
    <row r="34" spans="1:20" ht="39" thickBot="1" x14ac:dyDescent="0.3">
      <c r="A34" s="33" t="s">
        <v>60</v>
      </c>
      <c r="B34" s="32" t="s">
        <v>26</v>
      </c>
      <c r="C34" s="33" t="s">
        <v>61</v>
      </c>
      <c r="D34" s="23" t="s">
        <v>23</v>
      </c>
      <c r="E34" s="23">
        <v>20</v>
      </c>
      <c r="F34" s="23">
        <v>250</v>
      </c>
      <c r="G34" s="54">
        <v>60.3</v>
      </c>
      <c r="H34" s="17">
        <v>51</v>
      </c>
      <c r="I34" s="22">
        <v>55.6</v>
      </c>
      <c r="J34" s="25"/>
      <c r="K34" s="25"/>
      <c r="L34" s="22">
        <v>52</v>
      </c>
      <c r="M34" s="7">
        <f t="shared" si="5"/>
        <v>4</v>
      </c>
      <c r="N34" s="14">
        <f t="shared" si="6"/>
        <v>4.2090220558541453</v>
      </c>
      <c r="O34" s="26">
        <f t="shared" si="7"/>
        <v>7.6905208402231775</v>
      </c>
      <c r="P34" s="26" t="str">
        <f t="shared" si="8"/>
        <v>да</v>
      </c>
      <c r="Q34" s="27">
        <f t="shared" si="9"/>
        <v>54.73</v>
      </c>
      <c r="R34" s="27">
        <f t="shared" si="10"/>
        <v>13682.5</v>
      </c>
      <c r="S34" s="51">
        <v>50.25</v>
      </c>
      <c r="T34" s="53">
        <f t="shared" si="11"/>
        <v>60.3</v>
      </c>
    </row>
    <row r="35" spans="1:20" ht="51.75" thickBot="1" x14ac:dyDescent="0.3">
      <c r="A35" s="33" t="s">
        <v>62</v>
      </c>
      <c r="B35" s="32" t="s">
        <v>26</v>
      </c>
      <c r="C35" s="33" t="s">
        <v>246</v>
      </c>
      <c r="D35" s="23" t="s">
        <v>23</v>
      </c>
      <c r="E35" s="23">
        <v>20</v>
      </c>
      <c r="F35" s="23">
        <v>250</v>
      </c>
      <c r="G35" s="54">
        <v>83.141999999999996</v>
      </c>
      <c r="H35" s="17">
        <v>83</v>
      </c>
      <c r="I35" s="22">
        <v>55.6</v>
      </c>
      <c r="J35" s="25"/>
      <c r="K35" s="25"/>
      <c r="L35" s="22">
        <v>52</v>
      </c>
      <c r="M35" s="7">
        <f t="shared" si="5"/>
        <v>4</v>
      </c>
      <c r="N35" s="14">
        <f t="shared" si="6"/>
        <v>16.963505966240195</v>
      </c>
      <c r="O35" s="26">
        <f t="shared" si="7"/>
        <v>24.785952609935997</v>
      </c>
      <c r="P35" s="26" t="str">
        <f t="shared" si="8"/>
        <v>да</v>
      </c>
      <c r="Q35" s="27">
        <f t="shared" si="9"/>
        <v>68.44</v>
      </c>
      <c r="R35" s="27">
        <f t="shared" si="10"/>
        <v>17110</v>
      </c>
      <c r="S35" s="51">
        <v>69.284999999999997</v>
      </c>
      <c r="T35" s="53">
        <f t="shared" si="11"/>
        <v>83.141999999999996</v>
      </c>
    </row>
    <row r="36" spans="1:20" ht="76.5" x14ac:dyDescent="0.25">
      <c r="A36" s="38" t="s">
        <v>247</v>
      </c>
      <c r="B36" s="50" t="s">
        <v>26</v>
      </c>
      <c r="C36" s="38" t="s">
        <v>248</v>
      </c>
      <c r="D36" s="23" t="s">
        <v>23</v>
      </c>
      <c r="E36" s="23">
        <v>20</v>
      </c>
      <c r="F36" s="23">
        <v>250</v>
      </c>
      <c r="G36" s="54">
        <v>34.199999999999996</v>
      </c>
      <c r="H36" s="17">
        <v>45.2</v>
      </c>
      <c r="I36" s="22">
        <v>53.5</v>
      </c>
      <c r="J36" s="25"/>
      <c r="K36" s="25"/>
      <c r="L36" s="22">
        <v>50</v>
      </c>
      <c r="M36" s="7">
        <f t="shared" si="5"/>
        <v>4</v>
      </c>
      <c r="N36" s="14">
        <f t="shared" si="6"/>
        <v>8.402928061098704</v>
      </c>
      <c r="O36" s="26">
        <f t="shared" si="7"/>
        <v>18.375088696913853</v>
      </c>
      <c r="P36" s="26" t="str">
        <f t="shared" si="8"/>
        <v>да</v>
      </c>
      <c r="Q36" s="27">
        <f t="shared" si="9"/>
        <v>45.73</v>
      </c>
      <c r="R36" s="27">
        <f t="shared" si="10"/>
        <v>11432.5</v>
      </c>
      <c r="S36" s="51">
        <v>28.5</v>
      </c>
      <c r="T36" s="53">
        <f t="shared" si="11"/>
        <v>34.199999999999996</v>
      </c>
    </row>
    <row r="37" spans="1:20" ht="51" x14ac:dyDescent="0.25">
      <c r="A37" s="28" t="s">
        <v>231</v>
      </c>
      <c r="B37" s="46" t="s">
        <v>26</v>
      </c>
      <c r="C37" s="28" t="s">
        <v>316</v>
      </c>
      <c r="D37" s="45" t="s">
        <v>23</v>
      </c>
      <c r="E37" s="23">
        <v>20</v>
      </c>
      <c r="F37" s="23">
        <v>250</v>
      </c>
      <c r="G37" s="54">
        <v>461.01599999999996</v>
      </c>
      <c r="H37" s="17">
        <v>420</v>
      </c>
      <c r="I37" s="22">
        <v>513.6</v>
      </c>
      <c r="J37" s="25"/>
      <c r="K37" s="25"/>
      <c r="L37" s="22">
        <v>480</v>
      </c>
      <c r="M37" s="7">
        <f t="shared" si="5"/>
        <v>4</v>
      </c>
      <c r="N37" s="14">
        <f t="shared" si="6"/>
        <v>39.04879620850474</v>
      </c>
      <c r="O37" s="26">
        <f t="shared" si="7"/>
        <v>8.3321873911244513</v>
      </c>
      <c r="P37" s="26" t="str">
        <f t="shared" si="8"/>
        <v>да</v>
      </c>
      <c r="Q37" s="27">
        <f t="shared" si="9"/>
        <v>468.65</v>
      </c>
      <c r="R37" s="27">
        <f t="shared" si="10"/>
        <v>117162.5</v>
      </c>
      <c r="S37" s="51">
        <v>384.18</v>
      </c>
      <c r="T37" s="53">
        <f t="shared" si="11"/>
        <v>461.01599999999996</v>
      </c>
    </row>
    <row r="38" spans="1:20" ht="39" thickBot="1" x14ac:dyDescent="0.3">
      <c r="A38" s="33" t="s">
        <v>249</v>
      </c>
      <c r="B38" s="32" t="s">
        <v>26</v>
      </c>
      <c r="C38" s="33" t="s">
        <v>250</v>
      </c>
      <c r="D38" s="23" t="s">
        <v>23</v>
      </c>
      <c r="E38" s="23">
        <v>20</v>
      </c>
      <c r="F38" s="23">
        <v>250</v>
      </c>
      <c r="G38" s="54">
        <v>34.199999999999996</v>
      </c>
      <c r="H38" s="17" t="s">
        <v>325</v>
      </c>
      <c r="I38" s="22"/>
      <c r="J38" s="25"/>
      <c r="K38" s="25"/>
      <c r="L38" s="22"/>
      <c r="M38" s="7">
        <f t="shared" si="5"/>
        <v>1</v>
      </c>
      <c r="N38" s="14" t="e">
        <f t="shared" si="6"/>
        <v>#VALUE!</v>
      </c>
      <c r="O38" s="26" t="e">
        <f t="shared" si="7"/>
        <v>#VALUE!</v>
      </c>
      <c r="P38" s="26" t="e">
        <f t="shared" si="8"/>
        <v>#VALUE!</v>
      </c>
      <c r="Q38" s="27">
        <f t="shared" si="9"/>
        <v>34.200000000000003</v>
      </c>
      <c r="R38" s="27">
        <f t="shared" si="10"/>
        <v>8550</v>
      </c>
      <c r="S38" s="51">
        <v>28.5</v>
      </c>
      <c r="T38" s="53">
        <f t="shared" si="11"/>
        <v>34.199999999999996</v>
      </c>
    </row>
    <row r="39" spans="1:20" ht="39" thickBot="1" x14ac:dyDescent="0.3">
      <c r="A39" s="33" t="s">
        <v>63</v>
      </c>
      <c r="B39" s="32" t="s">
        <v>26</v>
      </c>
      <c r="C39" s="33" t="s">
        <v>251</v>
      </c>
      <c r="D39" s="23" t="s">
        <v>23</v>
      </c>
      <c r="E39" s="23">
        <v>20</v>
      </c>
      <c r="F39" s="23">
        <v>250</v>
      </c>
      <c r="G39" s="54">
        <v>82.781999999999996</v>
      </c>
      <c r="H39" s="17">
        <v>138</v>
      </c>
      <c r="I39" s="22">
        <v>135</v>
      </c>
      <c r="J39" s="25"/>
      <c r="K39" s="25"/>
      <c r="L39" s="22">
        <v>148</v>
      </c>
      <c r="M39" s="7">
        <f t="shared" si="5"/>
        <v>4</v>
      </c>
      <c r="N39" s="14">
        <f t="shared" si="6"/>
        <v>29.307471880051342</v>
      </c>
      <c r="O39" s="26">
        <f t="shared" si="7"/>
        <v>23.269132100080462</v>
      </c>
      <c r="P39" s="26" t="str">
        <f t="shared" si="8"/>
        <v>да</v>
      </c>
      <c r="Q39" s="27">
        <f t="shared" si="9"/>
        <v>125.95</v>
      </c>
      <c r="R39" s="27">
        <f t="shared" si="10"/>
        <v>31487.5</v>
      </c>
      <c r="S39" s="51">
        <v>68.984999999999999</v>
      </c>
      <c r="T39" s="53">
        <f t="shared" si="11"/>
        <v>82.781999999999996</v>
      </c>
    </row>
    <row r="40" spans="1:20" ht="77.25" thickBot="1" x14ac:dyDescent="0.3">
      <c r="A40" s="33" t="s">
        <v>64</v>
      </c>
      <c r="B40" s="32" t="s">
        <v>26</v>
      </c>
      <c r="C40" s="33" t="s">
        <v>65</v>
      </c>
      <c r="D40" s="23" t="s">
        <v>23</v>
      </c>
      <c r="E40" s="23">
        <v>20</v>
      </c>
      <c r="F40" s="23">
        <v>250</v>
      </c>
      <c r="G40" s="54">
        <v>59.4</v>
      </c>
      <c r="H40" s="17">
        <v>66</v>
      </c>
      <c r="I40" s="22">
        <v>75</v>
      </c>
      <c r="J40" s="25"/>
      <c r="K40" s="25"/>
      <c r="L40" s="22">
        <v>62</v>
      </c>
      <c r="M40" s="7">
        <f t="shared" si="5"/>
        <v>4</v>
      </c>
      <c r="N40" s="14">
        <f t="shared" si="6"/>
        <v>6.8293484315855499</v>
      </c>
      <c r="O40" s="26">
        <f t="shared" si="7"/>
        <v>10.410592121319437</v>
      </c>
      <c r="P40" s="26" t="str">
        <f t="shared" si="8"/>
        <v>да</v>
      </c>
      <c r="Q40" s="27">
        <f t="shared" si="9"/>
        <v>65.599999999999994</v>
      </c>
      <c r="R40" s="27">
        <f t="shared" si="10"/>
        <v>16400</v>
      </c>
      <c r="S40" s="51">
        <v>49.5</v>
      </c>
      <c r="T40" s="53">
        <f t="shared" si="11"/>
        <v>59.4</v>
      </c>
    </row>
    <row r="41" spans="1:20" ht="26.25" thickBot="1" x14ac:dyDescent="0.3">
      <c r="A41" s="33" t="s">
        <v>66</v>
      </c>
      <c r="B41" s="32" t="s">
        <v>26</v>
      </c>
      <c r="C41" s="33" t="s">
        <v>67</v>
      </c>
      <c r="D41" s="23" t="s">
        <v>23</v>
      </c>
      <c r="E41" s="23">
        <v>20</v>
      </c>
      <c r="F41" s="23">
        <v>250</v>
      </c>
      <c r="G41" s="54">
        <v>23.4</v>
      </c>
      <c r="H41" s="17">
        <v>32</v>
      </c>
      <c r="I41" s="22">
        <v>33</v>
      </c>
      <c r="J41" s="25"/>
      <c r="K41" s="25"/>
      <c r="L41" s="22">
        <v>29</v>
      </c>
      <c r="M41" s="7">
        <f t="shared" si="5"/>
        <v>4</v>
      </c>
      <c r="N41" s="14">
        <f t="shared" si="6"/>
        <v>4.3154760262725755</v>
      </c>
      <c r="O41" s="26">
        <f t="shared" si="7"/>
        <v>14.703495830570956</v>
      </c>
      <c r="P41" s="26" t="str">
        <f t="shared" si="8"/>
        <v>да</v>
      </c>
      <c r="Q41" s="27">
        <f t="shared" si="9"/>
        <v>29.35</v>
      </c>
      <c r="R41" s="27">
        <f t="shared" si="10"/>
        <v>7337.5</v>
      </c>
      <c r="S41" s="51">
        <v>19.5</v>
      </c>
      <c r="T41" s="53">
        <f t="shared" si="11"/>
        <v>23.4</v>
      </c>
    </row>
    <row r="42" spans="1:20" ht="102.75" thickBot="1" x14ac:dyDescent="0.3">
      <c r="A42" s="33" t="s">
        <v>252</v>
      </c>
      <c r="B42" s="32" t="s">
        <v>26</v>
      </c>
      <c r="C42" s="33" t="s">
        <v>253</v>
      </c>
      <c r="D42" s="23" t="s">
        <v>23</v>
      </c>
      <c r="E42" s="23">
        <v>20</v>
      </c>
      <c r="F42" s="23">
        <v>250</v>
      </c>
      <c r="G42" s="54">
        <v>72</v>
      </c>
      <c r="H42" s="17">
        <v>70</v>
      </c>
      <c r="I42" s="22">
        <v>73</v>
      </c>
      <c r="J42" s="25"/>
      <c r="K42" s="25"/>
      <c r="L42" s="22">
        <v>65</v>
      </c>
      <c r="M42" s="7">
        <f t="shared" si="5"/>
        <v>4</v>
      </c>
      <c r="N42" s="14">
        <f t="shared" si="6"/>
        <v>3.5590260840104371</v>
      </c>
      <c r="O42" s="26">
        <f t="shared" si="7"/>
        <v>5.0843229771577674</v>
      </c>
      <c r="P42" s="26" t="str">
        <f t="shared" si="8"/>
        <v>да</v>
      </c>
      <c r="Q42" s="27">
        <f t="shared" si="9"/>
        <v>70</v>
      </c>
      <c r="R42" s="27">
        <f t="shared" si="10"/>
        <v>17500</v>
      </c>
      <c r="S42" s="51">
        <v>60</v>
      </c>
      <c r="T42" s="53">
        <f t="shared" si="11"/>
        <v>72</v>
      </c>
    </row>
    <row r="43" spans="1:20" ht="102.75" thickBot="1" x14ac:dyDescent="0.3">
      <c r="A43" s="33" t="s">
        <v>254</v>
      </c>
      <c r="B43" s="32" t="s">
        <v>26</v>
      </c>
      <c r="C43" s="33" t="s">
        <v>253</v>
      </c>
      <c r="D43" s="23" t="s">
        <v>23</v>
      </c>
      <c r="E43" s="23">
        <v>20</v>
      </c>
      <c r="F43" s="23">
        <v>250</v>
      </c>
      <c r="G43" s="54">
        <v>72</v>
      </c>
      <c r="H43" s="17">
        <v>70</v>
      </c>
      <c r="I43" s="22">
        <v>73</v>
      </c>
      <c r="J43" s="25"/>
      <c r="K43" s="25"/>
      <c r="L43" s="22">
        <v>65</v>
      </c>
      <c r="M43" s="7">
        <f t="shared" si="5"/>
        <v>4</v>
      </c>
      <c r="N43" s="14">
        <f t="shared" si="6"/>
        <v>3.5590260840104371</v>
      </c>
      <c r="O43" s="26">
        <f t="shared" si="7"/>
        <v>5.0843229771577674</v>
      </c>
      <c r="P43" s="26" t="str">
        <f t="shared" si="8"/>
        <v>да</v>
      </c>
      <c r="Q43" s="27">
        <f t="shared" si="9"/>
        <v>70</v>
      </c>
      <c r="R43" s="27">
        <f t="shared" si="10"/>
        <v>17500</v>
      </c>
      <c r="S43" s="51">
        <v>60</v>
      </c>
      <c r="T43" s="53">
        <f t="shared" si="11"/>
        <v>72</v>
      </c>
    </row>
    <row r="44" spans="1:20" ht="114.75" x14ac:dyDescent="0.25">
      <c r="A44" s="38" t="s">
        <v>68</v>
      </c>
      <c r="B44" s="50" t="s">
        <v>26</v>
      </c>
      <c r="C44" s="38" t="s">
        <v>69</v>
      </c>
      <c r="D44" s="23" t="s">
        <v>23</v>
      </c>
      <c r="E44" s="23">
        <v>20</v>
      </c>
      <c r="F44" s="23">
        <v>250</v>
      </c>
      <c r="G44" s="54">
        <v>27</v>
      </c>
      <c r="H44" s="17">
        <v>29</v>
      </c>
      <c r="I44" s="22">
        <v>25</v>
      </c>
      <c r="J44" s="25"/>
      <c r="K44" s="25"/>
      <c r="L44" s="22">
        <v>27</v>
      </c>
      <c r="M44" s="7">
        <f t="shared" si="5"/>
        <v>4</v>
      </c>
      <c r="N44" s="14">
        <f t="shared" si="6"/>
        <v>1.6329931618554521</v>
      </c>
      <c r="O44" s="26">
        <f t="shared" si="7"/>
        <v>6.0481228216868601</v>
      </c>
      <c r="P44" s="26" t="str">
        <f t="shared" si="8"/>
        <v>да</v>
      </c>
      <c r="Q44" s="27">
        <f t="shared" si="9"/>
        <v>27</v>
      </c>
      <c r="R44" s="27">
        <f t="shared" si="10"/>
        <v>6750</v>
      </c>
      <c r="S44" s="51">
        <v>22.5</v>
      </c>
      <c r="T44" s="53">
        <f t="shared" si="11"/>
        <v>27</v>
      </c>
    </row>
    <row r="45" spans="1:20" ht="89.25" x14ac:dyDescent="0.25">
      <c r="A45" s="28" t="s">
        <v>70</v>
      </c>
      <c r="B45" s="46"/>
      <c r="C45" s="28" t="s">
        <v>315</v>
      </c>
      <c r="D45" s="45" t="s">
        <v>23</v>
      </c>
      <c r="E45" s="23">
        <v>20</v>
      </c>
      <c r="F45" s="23">
        <v>250</v>
      </c>
      <c r="G45" s="54">
        <v>36</v>
      </c>
      <c r="H45" s="17">
        <v>42</v>
      </c>
      <c r="I45" s="22">
        <v>44</v>
      </c>
      <c r="J45" s="25"/>
      <c r="K45" s="25"/>
      <c r="L45" s="22">
        <v>40</v>
      </c>
      <c r="M45" s="7">
        <f t="shared" si="5"/>
        <v>4</v>
      </c>
      <c r="N45" s="14">
        <f t="shared" si="6"/>
        <v>3.415650255319866</v>
      </c>
      <c r="O45" s="26">
        <f t="shared" si="7"/>
        <v>8.4337043341231261</v>
      </c>
      <c r="P45" s="26" t="str">
        <f t="shared" si="8"/>
        <v>да</v>
      </c>
      <c r="Q45" s="27">
        <f t="shared" si="9"/>
        <v>40.5</v>
      </c>
      <c r="R45" s="27">
        <f t="shared" si="10"/>
        <v>10125</v>
      </c>
      <c r="S45" s="51">
        <v>30</v>
      </c>
      <c r="T45" s="53">
        <f t="shared" si="11"/>
        <v>36</v>
      </c>
    </row>
    <row r="46" spans="1:20" ht="115.5" thickBot="1" x14ac:dyDescent="0.3">
      <c r="A46" s="33" t="s">
        <v>71</v>
      </c>
      <c r="B46" s="32" t="s">
        <v>26</v>
      </c>
      <c r="C46" s="33" t="s">
        <v>72</v>
      </c>
      <c r="D46" s="23" t="s">
        <v>23</v>
      </c>
      <c r="E46" s="23">
        <v>20</v>
      </c>
      <c r="F46" s="23">
        <v>250</v>
      </c>
      <c r="G46" s="54">
        <v>31.5</v>
      </c>
      <c r="H46" s="17">
        <v>29</v>
      </c>
      <c r="I46" s="22">
        <v>30.45</v>
      </c>
      <c r="J46" s="25"/>
      <c r="K46" s="25"/>
      <c r="L46" s="22">
        <v>27</v>
      </c>
      <c r="M46" s="7">
        <f t="shared" si="5"/>
        <v>4</v>
      </c>
      <c r="N46" s="14">
        <f t="shared" si="6"/>
        <v>1.9495213087661629</v>
      </c>
      <c r="O46" s="26">
        <f t="shared" si="7"/>
        <v>6.6107877543783085</v>
      </c>
      <c r="P46" s="26" t="str">
        <f t="shared" si="8"/>
        <v>да</v>
      </c>
      <c r="Q46" s="27">
        <f t="shared" si="9"/>
        <v>29.49</v>
      </c>
      <c r="R46" s="27">
        <f t="shared" si="10"/>
        <v>7372.5</v>
      </c>
      <c r="S46" s="51">
        <v>26.25</v>
      </c>
      <c r="T46" s="53">
        <f t="shared" si="11"/>
        <v>31.5</v>
      </c>
    </row>
    <row r="47" spans="1:20" ht="115.5" thickBot="1" x14ac:dyDescent="0.3">
      <c r="A47" s="33" t="s">
        <v>73</v>
      </c>
      <c r="B47" s="32" t="s">
        <v>26</v>
      </c>
      <c r="C47" s="33" t="s">
        <v>72</v>
      </c>
      <c r="D47" s="23" t="s">
        <v>23</v>
      </c>
      <c r="E47" s="23">
        <v>20</v>
      </c>
      <c r="F47" s="23">
        <v>250</v>
      </c>
      <c r="G47" s="54">
        <v>31.5</v>
      </c>
      <c r="H47" s="17">
        <v>58</v>
      </c>
      <c r="I47" s="22">
        <v>60.9</v>
      </c>
      <c r="J47" s="25"/>
      <c r="K47" s="25"/>
      <c r="L47" s="22">
        <v>56</v>
      </c>
      <c r="M47" s="7">
        <f t="shared" si="5"/>
        <v>4</v>
      </c>
      <c r="N47" s="14">
        <f t="shared" si="6"/>
        <v>13.550153750665219</v>
      </c>
      <c r="O47" s="26">
        <f t="shared" si="7"/>
        <v>26.259987888886084</v>
      </c>
      <c r="P47" s="26" t="str">
        <f t="shared" si="8"/>
        <v>да</v>
      </c>
      <c r="Q47" s="27">
        <f t="shared" si="9"/>
        <v>51.6</v>
      </c>
      <c r="R47" s="27">
        <f t="shared" si="10"/>
        <v>12900</v>
      </c>
      <c r="S47" s="51">
        <v>26.25</v>
      </c>
      <c r="T47" s="53">
        <f t="shared" si="11"/>
        <v>31.5</v>
      </c>
    </row>
    <row r="48" spans="1:20" ht="77.25" thickBot="1" x14ac:dyDescent="0.3">
      <c r="A48" s="33" t="s">
        <v>74</v>
      </c>
      <c r="B48" s="32" t="s">
        <v>26</v>
      </c>
      <c r="C48" s="33" t="s">
        <v>75</v>
      </c>
      <c r="D48" s="23" t="s">
        <v>23</v>
      </c>
      <c r="E48" s="23">
        <v>20</v>
      </c>
      <c r="F48" s="23">
        <v>250</v>
      </c>
      <c r="G48" s="54">
        <v>37.799999999999997</v>
      </c>
      <c r="H48" s="17">
        <v>37.78</v>
      </c>
      <c r="I48" s="22">
        <v>39.6</v>
      </c>
      <c r="J48" s="25"/>
      <c r="K48" s="25"/>
      <c r="L48" s="22">
        <v>38</v>
      </c>
      <c r="M48" s="7">
        <f t="shared" si="5"/>
        <v>4</v>
      </c>
      <c r="N48" s="14">
        <f t="shared" si="6"/>
        <v>0.87567117115958637</v>
      </c>
      <c r="O48" s="26">
        <f t="shared" si="7"/>
        <v>2.2863477053775103</v>
      </c>
      <c r="P48" s="26" t="str">
        <f t="shared" si="8"/>
        <v>да</v>
      </c>
      <c r="Q48" s="27">
        <f t="shared" si="9"/>
        <v>38.299999999999997</v>
      </c>
      <c r="R48" s="27">
        <f t="shared" si="10"/>
        <v>9575</v>
      </c>
      <c r="S48" s="51">
        <v>31.5</v>
      </c>
      <c r="T48" s="53">
        <f t="shared" si="11"/>
        <v>37.799999999999997</v>
      </c>
    </row>
    <row r="49" spans="1:20" ht="102.75" thickBot="1" x14ac:dyDescent="0.3">
      <c r="A49" s="33" t="s">
        <v>76</v>
      </c>
      <c r="B49" s="32" t="s">
        <v>26</v>
      </c>
      <c r="C49" s="33" t="s">
        <v>255</v>
      </c>
      <c r="D49" s="23" t="s">
        <v>23</v>
      </c>
      <c r="E49" s="23">
        <v>20</v>
      </c>
      <c r="F49" s="23">
        <v>250</v>
      </c>
      <c r="G49" s="54">
        <v>39.51</v>
      </c>
      <c r="H49" s="17" t="s">
        <v>325</v>
      </c>
      <c r="I49" s="22" t="s">
        <v>325</v>
      </c>
      <c r="J49" s="25"/>
      <c r="K49" s="25"/>
      <c r="L49" s="22" t="s">
        <v>325</v>
      </c>
      <c r="M49" s="7">
        <f t="shared" si="5"/>
        <v>1</v>
      </c>
      <c r="N49" s="14" t="e">
        <f t="shared" si="6"/>
        <v>#VALUE!</v>
      </c>
      <c r="O49" s="26" t="e">
        <f t="shared" si="7"/>
        <v>#VALUE!</v>
      </c>
      <c r="P49" s="26" t="e">
        <f t="shared" si="8"/>
        <v>#VALUE!</v>
      </c>
      <c r="Q49" s="27">
        <f t="shared" si="9"/>
        <v>39.51</v>
      </c>
      <c r="R49" s="27">
        <f t="shared" si="10"/>
        <v>9877.5</v>
      </c>
      <c r="S49" s="51">
        <v>32.924999999999997</v>
      </c>
      <c r="T49" s="53">
        <f t="shared" si="11"/>
        <v>39.51</v>
      </c>
    </row>
    <row r="50" spans="1:20" ht="90" thickBot="1" x14ac:dyDescent="0.3">
      <c r="A50" s="33" t="s">
        <v>256</v>
      </c>
      <c r="B50" s="32" t="s">
        <v>26</v>
      </c>
      <c r="C50" s="33" t="s">
        <v>257</v>
      </c>
      <c r="D50" s="23" t="s">
        <v>23</v>
      </c>
      <c r="E50" s="23">
        <v>20</v>
      </c>
      <c r="F50" s="23">
        <v>250</v>
      </c>
      <c r="G50" s="54">
        <v>31.193999999999996</v>
      </c>
      <c r="H50" s="17" t="s">
        <v>325</v>
      </c>
      <c r="I50" s="22" t="s">
        <v>325</v>
      </c>
      <c r="J50" s="25"/>
      <c r="K50" s="25"/>
      <c r="L50" s="22" t="s">
        <v>325</v>
      </c>
      <c r="M50" s="7">
        <f t="shared" si="5"/>
        <v>1</v>
      </c>
      <c r="N50" s="14" t="e">
        <f t="shared" si="6"/>
        <v>#VALUE!</v>
      </c>
      <c r="O50" s="26" t="e">
        <f t="shared" si="7"/>
        <v>#VALUE!</v>
      </c>
      <c r="P50" s="26" t="e">
        <f t="shared" si="8"/>
        <v>#VALUE!</v>
      </c>
      <c r="Q50" s="27">
        <f t="shared" si="9"/>
        <v>31.19</v>
      </c>
      <c r="R50" s="27">
        <f t="shared" si="10"/>
        <v>7797.5</v>
      </c>
      <c r="S50" s="51">
        <v>25.994999999999997</v>
      </c>
      <c r="T50" s="53">
        <f t="shared" si="11"/>
        <v>31.193999999999996</v>
      </c>
    </row>
    <row r="51" spans="1:20" ht="102" x14ac:dyDescent="0.25">
      <c r="A51" s="38" t="s">
        <v>258</v>
      </c>
      <c r="B51" s="50" t="s">
        <v>26</v>
      </c>
      <c r="C51" s="38" t="s">
        <v>259</v>
      </c>
      <c r="D51" s="23" t="s">
        <v>23</v>
      </c>
      <c r="E51" s="23">
        <v>20</v>
      </c>
      <c r="F51" s="23">
        <v>250</v>
      </c>
      <c r="G51" s="54">
        <v>122.39999999999999</v>
      </c>
      <c r="H51" s="17">
        <v>128</v>
      </c>
      <c r="I51" s="22">
        <v>135</v>
      </c>
      <c r="J51" s="25"/>
      <c r="K51" s="25"/>
      <c r="L51" s="22">
        <v>121</v>
      </c>
      <c r="M51" s="7">
        <f t="shared" si="5"/>
        <v>4</v>
      </c>
      <c r="N51" s="14">
        <f t="shared" si="6"/>
        <v>6.3644847919267349</v>
      </c>
      <c r="O51" s="26">
        <f t="shared" si="7"/>
        <v>5.027239172138021</v>
      </c>
      <c r="P51" s="26" t="str">
        <f t="shared" si="8"/>
        <v>да</v>
      </c>
      <c r="Q51" s="27">
        <f t="shared" si="9"/>
        <v>126.6</v>
      </c>
      <c r="R51" s="27">
        <f t="shared" si="10"/>
        <v>31650</v>
      </c>
      <c r="S51" s="51">
        <v>102</v>
      </c>
      <c r="T51" s="53">
        <f t="shared" si="11"/>
        <v>122.39999999999999</v>
      </c>
    </row>
    <row r="52" spans="1:20" ht="63.75" x14ac:dyDescent="0.25">
      <c r="A52" s="28" t="s">
        <v>260</v>
      </c>
      <c r="B52" s="46" t="s">
        <v>26</v>
      </c>
      <c r="C52" s="28" t="s">
        <v>319</v>
      </c>
      <c r="D52" s="45" t="s">
        <v>23</v>
      </c>
      <c r="E52" s="23">
        <v>20</v>
      </c>
      <c r="F52" s="23">
        <v>250</v>
      </c>
      <c r="G52" s="54">
        <v>132.91200000000001</v>
      </c>
      <c r="H52" s="17">
        <v>128</v>
      </c>
      <c r="I52" s="22">
        <v>135</v>
      </c>
      <c r="J52" s="25"/>
      <c r="K52" s="25"/>
      <c r="L52" s="22">
        <v>121</v>
      </c>
      <c r="M52" s="7">
        <f t="shared" si="5"/>
        <v>4</v>
      </c>
      <c r="N52" s="14">
        <f t="shared" si="6"/>
        <v>6.2208205246575003</v>
      </c>
      <c r="O52" s="26">
        <f t="shared" si="7"/>
        <v>4.8137588212160489</v>
      </c>
      <c r="P52" s="26" t="str">
        <f t="shared" si="8"/>
        <v>да</v>
      </c>
      <c r="Q52" s="27">
        <f t="shared" si="9"/>
        <v>129.22999999999999</v>
      </c>
      <c r="R52" s="27">
        <f t="shared" si="10"/>
        <v>32307.5</v>
      </c>
      <c r="S52" s="51">
        <v>110.76</v>
      </c>
      <c r="T52" s="53">
        <f t="shared" si="11"/>
        <v>132.91200000000001</v>
      </c>
    </row>
    <row r="53" spans="1:20" ht="115.5" thickBot="1" x14ac:dyDescent="0.3">
      <c r="A53" s="33" t="s">
        <v>77</v>
      </c>
      <c r="B53" s="32" t="s">
        <v>26</v>
      </c>
      <c r="C53" s="33" t="s">
        <v>78</v>
      </c>
      <c r="D53" s="23" t="s">
        <v>23</v>
      </c>
      <c r="E53" s="23">
        <v>20</v>
      </c>
      <c r="F53" s="23">
        <v>250</v>
      </c>
      <c r="G53" s="54">
        <v>180</v>
      </c>
      <c r="H53" s="17" t="s">
        <v>325</v>
      </c>
      <c r="I53" s="22"/>
      <c r="J53" s="25"/>
      <c r="K53" s="25"/>
      <c r="L53" s="22"/>
      <c r="M53" s="7">
        <f t="shared" si="5"/>
        <v>1</v>
      </c>
      <c r="N53" s="14" t="e">
        <f t="shared" si="6"/>
        <v>#VALUE!</v>
      </c>
      <c r="O53" s="26" t="e">
        <f t="shared" si="7"/>
        <v>#VALUE!</v>
      </c>
      <c r="P53" s="26" t="e">
        <f t="shared" si="8"/>
        <v>#VALUE!</v>
      </c>
      <c r="Q53" s="27">
        <f t="shared" si="9"/>
        <v>180</v>
      </c>
      <c r="R53" s="27">
        <f t="shared" si="10"/>
        <v>45000</v>
      </c>
      <c r="S53" s="51">
        <v>150</v>
      </c>
      <c r="T53" s="53">
        <f t="shared" si="11"/>
        <v>180</v>
      </c>
    </row>
    <row r="54" spans="1:20" ht="102" x14ac:dyDescent="0.25">
      <c r="A54" s="38" t="s">
        <v>261</v>
      </c>
      <c r="B54" s="50" t="s">
        <v>26</v>
      </c>
      <c r="C54" s="38" t="s">
        <v>262</v>
      </c>
      <c r="D54" s="23" t="s">
        <v>23</v>
      </c>
      <c r="E54" s="23">
        <v>20</v>
      </c>
      <c r="F54" s="23">
        <v>250</v>
      </c>
      <c r="G54" s="54">
        <v>81</v>
      </c>
      <c r="H54" s="17">
        <v>98</v>
      </c>
      <c r="I54" s="22">
        <v>121</v>
      </c>
      <c r="J54" s="25"/>
      <c r="K54" s="25"/>
      <c r="L54" s="22">
        <v>125</v>
      </c>
      <c r="M54" s="7">
        <f t="shared" si="5"/>
        <v>4</v>
      </c>
      <c r="N54" s="14">
        <f t="shared" si="6"/>
        <v>20.613506898794942</v>
      </c>
      <c r="O54" s="26">
        <f t="shared" si="7"/>
        <v>19.400947669454062</v>
      </c>
      <c r="P54" s="26" t="str">
        <f t="shared" si="8"/>
        <v>да</v>
      </c>
      <c r="Q54" s="27">
        <f t="shared" si="9"/>
        <v>106.25</v>
      </c>
      <c r="R54" s="27">
        <f t="shared" si="10"/>
        <v>26562.5</v>
      </c>
      <c r="S54" s="51">
        <v>67.5</v>
      </c>
      <c r="T54" s="53">
        <f t="shared" si="11"/>
        <v>81</v>
      </c>
    </row>
    <row r="55" spans="1:20" ht="114.75" x14ac:dyDescent="0.25">
      <c r="A55" s="28" t="s">
        <v>79</v>
      </c>
      <c r="B55" s="46" t="s">
        <v>26</v>
      </c>
      <c r="C55" s="28" t="s">
        <v>320</v>
      </c>
      <c r="D55" s="45" t="s">
        <v>23</v>
      </c>
      <c r="E55" s="23">
        <v>20</v>
      </c>
      <c r="F55" s="23">
        <v>250</v>
      </c>
      <c r="G55" s="54">
        <v>82.8</v>
      </c>
      <c r="H55" s="17">
        <v>112</v>
      </c>
      <c r="I55" s="22">
        <v>121</v>
      </c>
      <c r="J55" s="25"/>
      <c r="K55" s="25"/>
      <c r="L55" s="22">
        <v>110</v>
      </c>
      <c r="M55" s="7">
        <f t="shared" si="5"/>
        <v>4</v>
      </c>
      <c r="N55" s="14">
        <f t="shared" si="6"/>
        <v>16.476548991420099</v>
      </c>
      <c r="O55" s="26">
        <f t="shared" si="7"/>
        <v>15.478204782921653</v>
      </c>
      <c r="P55" s="26" t="str">
        <f t="shared" si="8"/>
        <v>да</v>
      </c>
      <c r="Q55" s="27">
        <f t="shared" si="9"/>
        <v>106.45</v>
      </c>
      <c r="R55" s="27">
        <f t="shared" si="10"/>
        <v>26612.5</v>
      </c>
      <c r="S55" s="51">
        <v>69</v>
      </c>
      <c r="T55" s="53">
        <f t="shared" si="11"/>
        <v>82.8</v>
      </c>
    </row>
    <row r="56" spans="1:20" ht="192" thickBot="1" x14ac:dyDescent="0.3">
      <c r="A56" s="33" t="s">
        <v>80</v>
      </c>
      <c r="B56" s="32" t="s">
        <v>26</v>
      </c>
      <c r="C56" s="33" t="s">
        <v>81</v>
      </c>
      <c r="D56" s="23" t="s">
        <v>23</v>
      </c>
      <c r="E56" s="23">
        <v>20</v>
      </c>
      <c r="F56" s="23">
        <v>250</v>
      </c>
      <c r="G56" s="54">
        <v>208.51199999999997</v>
      </c>
      <c r="H56" s="17" t="s">
        <v>325</v>
      </c>
      <c r="I56" s="22"/>
      <c r="J56" s="25"/>
      <c r="K56" s="25"/>
      <c r="L56" s="22">
        <v>125</v>
      </c>
      <c r="M56" s="7">
        <f t="shared" si="5"/>
        <v>2</v>
      </c>
      <c r="N56" s="14" t="e">
        <f t="shared" si="6"/>
        <v>#VALUE!</v>
      </c>
      <c r="O56" s="26" t="e">
        <f t="shared" si="7"/>
        <v>#VALUE!</v>
      </c>
      <c r="P56" s="26" t="e">
        <f t="shared" si="8"/>
        <v>#VALUE!</v>
      </c>
      <c r="Q56" s="27">
        <f t="shared" si="9"/>
        <v>166.76</v>
      </c>
      <c r="R56" s="27">
        <f t="shared" si="10"/>
        <v>41690</v>
      </c>
      <c r="S56" s="51">
        <v>173.76</v>
      </c>
      <c r="T56" s="53">
        <f t="shared" si="11"/>
        <v>208.51199999999997</v>
      </c>
    </row>
    <row r="57" spans="1:20" ht="268.5" thickBot="1" x14ac:dyDescent="0.3">
      <c r="A57" s="33" t="s">
        <v>82</v>
      </c>
      <c r="B57" s="32" t="s">
        <v>26</v>
      </c>
      <c r="C57" s="33" t="s">
        <v>83</v>
      </c>
      <c r="D57" s="23" t="s">
        <v>23</v>
      </c>
      <c r="E57" s="23">
        <v>20</v>
      </c>
      <c r="F57" s="23">
        <v>250</v>
      </c>
      <c r="G57" s="54">
        <v>108</v>
      </c>
      <c r="H57" s="17">
        <v>107</v>
      </c>
      <c r="I57" s="22">
        <v>125</v>
      </c>
      <c r="J57" s="25"/>
      <c r="K57" s="25"/>
      <c r="L57" s="22"/>
      <c r="M57" s="7">
        <f t="shared" si="5"/>
        <v>3</v>
      </c>
      <c r="N57" s="14">
        <f t="shared" si="6"/>
        <v>10.115994760773653</v>
      </c>
      <c r="O57" s="26">
        <f t="shared" si="7"/>
        <v>8.9261402636315665</v>
      </c>
      <c r="P57" s="26" t="str">
        <f t="shared" si="8"/>
        <v>да</v>
      </c>
      <c r="Q57" s="27">
        <f t="shared" si="9"/>
        <v>113.33</v>
      </c>
      <c r="R57" s="27">
        <f t="shared" si="10"/>
        <v>28332.5</v>
      </c>
      <c r="S57" s="51">
        <v>90</v>
      </c>
      <c r="T57" s="53">
        <f t="shared" si="11"/>
        <v>108</v>
      </c>
    </row>
    <row r="58" spans="1:20" ht="153.75" thickBot="1" x14ac:dyDescent="0.3">
      <c r="A58" s="33" t="s">
        <v>84</v>
      </c>
      <c r="B58" s="32" t="s">
        <v>26</v>
      </c>
      <c r="C58" s="33" t="s">
        <v>85</v>
      </c>
      <c r="D58" s="23" t="s">
        <v>23</v>
      </c>
      <c r="E58" s="23">
        <v>20</v>
      </c>
      <c r="F58" s="23">
        <v>250</v>
      </c>
      <c r="G58" s="54">
        <v>135</v>
      </c>
      <c r="H58" s="17">
        <v>111</v>
      </c>
      <c r="I58" s="22">
        <v>125</v>
      </c>
      <c r="J58" s="25"/>
      <c r="K58" s="25"/>
      <c r="L58" s="22">
        <v>110</v>
      </c>
      <c r="M58" s="7">
        <f t="shared" si="5"/>
        <v>4</v>
      </c>
      <c r="N58" s="14">
        <f t="shared" si="6"/>
        <v>11.98262631201246</v>
      </c>
      <c r="O58" s="26">
        <f t="shared" si="7"/>
        <v>9.9647620058315685</v>
      </c>
      <c r="P58" s="26" t="str">
        <f t="shared" si="8"/>
        <v>да</v>
      </c>
      <c r="Q58" s="27">
        <f t="shared" si="9"/>
        <v>120.25</v>
      </c>
      <c r="R58" s="27">
        <f t="shared" si="10"/>
        <v>30062.5</v>
      </c>
      <c r="S58" s="51">
        <v>112.5</v>
      </c>
      <c r="T58" s="53">
        <f t="shared" si="11"/>
        <v>135</v>
      </c>
    </row>
    <row r="59" spans="1:20" ht="128.25" thickBot="1" x14ac:dyDescent="0.3">
      <c r="A59" s="33" t="s">
        <v>86</v>
      </c>
      <c r="B59" s="32" t="s">
        <v>26</v>
      </c>
      <c r="C59" s="33" t="s">
        <v>87</v>
      </c>
      <c r="D59" s="23" t="s">
        <v>23</v>
      </c>
      <c r="E59" s="23">
        <v>20</v>
      </c>
      <c r="F59" s="23">
        <v>250</v>
      </c>
      <c r="G59" s="54">
        <v>135</v>
      </c>
      <c r="H59" s="17">
        <v>109</v>
      </c>
      <c r="I59" s="22" t="s">
        <v>325</v>
      </c>
      <c r="J59" s="25"/>
      <c r="K59" s="25"/>
      <c r="L59" s="22"/>
      <c r="M59" s="7">
        <f t="shared" si="5"/>
        <v>2</v>
      </c>
      <c r="N59" s="14" t="e">
        <f t="shared" si="6"/>
        <v>#VALUE!</v>
      </c>
      <c r="O59" s="26" t="e">
        <f t="shared" si="7"/>
        <v>#VALUE!</v>
      </c>
      <c r="P59" s="26" t="e">
        <f t="shared" si="8"/>
        <v>#VALUE!</v>
      </c>
      <c r="Q59" s="27">
        <f t="shared" si="9"/>
        <v>122</v>
      </c>
      <c r="R59" s="27">
        <f t="shared" si="10"/>
        <v>30500</v>
      </c>
      <c r="S59" s="51">
        <v>112.5</v>
      </c>
      <c r="T59" s="53">
        <f t="shared" si="11"/>
        <v>135</v>
      </c>
    </row>
    <row r="60" spans="1:20" ht="115.5" thickBot="1" x14ac:dyDescent="0.3">
      <c r="A60" s="33" t="s">
        <v>88</v>
      </c>
      <c r="B60" s="32" t="s">
        <v>26</v>
      </c>
      <c r="C60" s="33" t="s">
        <v>89</v>
      </c>
      <c r="D60" s="23" t="s">
        <v>23</v>
      </c>
      <c r="E60" s="23">
        <v>20</v>
      </c>
      <c r="F60" s="23">
        <v>250</v>
      </c>
      <c r="G60" s="54">
        <v>117</v>
      </c>
      <c r="H60" s="17" t="s">
        <v>325</v>
      </c>
      <c r="I60" s="22"/>
      <c r="J60" s="25"/>
      <c r="K60" s="25"/>
      <c r="L60" s="22">
        <v>110</v>
      </c>
      <c r="M60" s="7">
        <f t="shared" si="5"/>
        <v>2</v>
      </c>
      <c r="N60" s="14" t="e">
        <f t="shared" si="6"/>
        <v>#VALUE!</v>
      </c>
      <c r="O60" s="26" t="e">
        <f t="shared" si="7"/>
        <v>#VALUE!</v>
      </c>
      <c r="P60" s="26" t="e">
        <f t="shared" si="8"/>
        <v>#VALUE!</v>
      </c>
      <c r="Q60" s="27">
        <f t="shared" si="9"/>
        <v>113.5</v>
      </c>
      <c r="R60" s="27">
        <f t="shared" si="10"/>
        <v>28375</v>
      </c>
      <c r="S60" s="51">
        <v>97.5</v>
      </c>
      <c r="T60" s="53">
        <f t="shared" si="11"/>
        <v>117</v>
      </c>
    </row>
    <row r="61" spans="1:20" ht="150" customHeight="1" x14ac:dyDescent="0.25">
      <c r="A61" s="42" t="s">
        <v>304</v>
      </c>
      <c r="B61" s="44" t="s">
        <v>26</v>
      </c>
      <c r="C61" s="43" t="s">
        <v>263</v>
      </c>
      <c r="D61" s="23" t="s">
        <v>23</v>
      </c>
      <c r="E61" s="23">
        <v>20</v>
      </c>
      <c r="F61" s="23">
        <v>250</v>
      </c>
      <c r="G61" s="54">
        <v>118.20599999999999</v>
      </c>
      <c r="H61" s="17">
        <v>92</v>
      </c>
      <c r="I61" s="22">
        <v>111</v>
      </c>
      <c r="J61" s="25"/>
      <c r="K61" s="25"/>
      <c r="L61" s="22"/>
      <c r="M61" s="7">
        <f t="shared" si="5"/>
        <v>3</v>
      </c>
      <c r="N61" s="14">
        <f t="shared" si="6"/>
        <v>13.538099866672571</v>
      </c>
      <c r="O61" s="26">
        <f t="shared" si="7"/>
        <v>12.644157902935063</v>
      </c>
      <c r="P61" s="26" t="str">
        <f t="shared" si="8"/>
        <v>да</v>
      </c>
      <c r="Q61" s="27">
        <f t="shared" si="9"/>
        <v>107.07</v>
      </c>
      <c r="R61" s="27">
        <f t="shared" si="10"/>
        <v>26767.5</v>
      </c>
      <c r="S61" s="51">
        <v>98.504999999999995</v>
      </c>
      <c r="T61" s="53">
        <f t="shared" si="11"/>
        <v>118.20599999999999</v>
      </c>
    </row>
    <row r="62" spans="1:20" ht="141" thickBot="1" x14ac:dyDescent="0.3">
      <c r="A62" s="33" t="s">
        <v>264</v>
      </c>
      <c r="B62" s="32" t="s">
        <v>26</v>
      </c>
      <c r="C62" s="33" t="s">
        <v>265</v>
      </c>
      <c r="D62" s="23" t="s">
        <v>23</v>
      </c>
      <c r="E62" s="23">
        <v>20</v>
      </c>
      <c r="F62" s="23">
        <v>250</v>
      </c>
      <c r="G62" s="54">
        <v>276.55199999999996</v>
      </c>
      <c r="H62" s="17">
        <v>92</v>
      </c>
      <c r="I62" s="22">
        <v>111</v>
      </c>
      <c r="J62" s="25"/>
      <c r="K62" s="25"/>
      <c r="L62" s="22"/>
      <c r="M62" s="7">
        <f t="shared" si="5"/>
        <v>3</v>
      </c>
      <c r="N62" s="14">
        <f t="shared" si="6"/>
        <v>101.51182641446265</v>
      </c>
      <c r="O62" s="26">
        <f t="shared" si="7"/>
        <v>63.504426909266598</v>
      </c>
      <c r="P62" s="26" t="str">
        <f t="shared" si="8"/>
        <v>нет</v>
      </c>
      <c r="Q62" s="27">
        <f t="shared" si="9"/>
        <v>159.85</v>
      </c>
      <c r="R62" s="27">
        <f t="shared" si="10"/>
        <v>39962.5</v>
      </c>
      <c r="S62" s="51">
        <v>230.45999999999998</v>
      </c>
      <c r="T62" s="53">
        <f t="shared" si="11"/>
        <v>276.55199999999996</v>
      </c>
    </row>
    <row r="63" spans="1:20" ht="15.75" thickBot="1" x14ac:dyDescent="0.3">
      <c r="A63" s="33" t="s">
        <v>90</v>
      </c>
      <c r="B63" s="32"/>
      <c r="C63" s="33" t="s">
        <v>91</v>
      </c>
      <c r="D63" s="23" t="s">
        <v>23</v>
      </c>
      <c r="E63" s="23">
        <v>20</v>
      </c>
      <c r="F63" s="23">
        <v>250</v>
      </c>
      <c r="G63" s="54">
        <v>66.599999999999994</v>
      </c>
      <c r="H63" s="17">
        <v>40</v>
      </c>
      <c r="I63" s="22">
        <v>38</v>
      </c>
      <c r="J63" s="25"/>
      <c r="K63" s="25"/>
      <c r="L63" s="22">
        <v>36</v>
      </c>
      <c r="M63" s="7">
        <f t="shared" si="5"/>
        <v>4</v>
      </c>
      <c r="N63" s="14">
        <f t="shared" si="6"/>
        <v>14.392938083194361</v>
      </c>
      <c r="O63" s="26">
        <f t="shared" si="7"/>
        <v>31.878046695890056</v>
      </c>
      <c r="P63" s="26" t="str">
        <f t="shared" si="8"/>
        <v>да</v>
      </c>
      <c r="Q63" s="27">
        <f t="shared" si="9"/>
        <v>45.15</v>
      </c>
      <c r="R63" s="27">
        <f t="shared" si="10"/>
        <v>11287.5</v>
      </c>
      <c r="S63" s="51">
        <v>55.5</v>
      </c>
      <c r="T63" s="53">
        <f t="shared" si="11"/>
        <v>66.599999999999994</v>
      </c>
    </row>
    <row r="64" spans="1:20" ht="26.25" thickBot="1" x14ac:dyDescent="0.3">
      <c r="A64" s="33" t="s">
        <v>92</v>
      </c>
      <c r="B64" s="32" t="s">
        <v>26</v>
      </c>
      <c r="C64" s="33" t="s">
        <v>93</v>
      </c>
      <c r="D64" s="23" t="s">
        <v>23</v>
      </c>
      <c r="E64" s="23">
        <v>20</v>
      </c>
      <c r="F64" s="23">
        <v>250</v>
      </c>
      <c r="G64" s="54">
        <v>24.768000000000001</v>
      </c>
      <c r="H64" s="17">
        <v>20</v>
      </c>
      <c r="I64" s="22">
        <v>21</v>
      </c>
      <c r="J64" s="25"/>
      <c r="K64" s="25"/>
      <c r="L64" s="22">
        <v>22</v>
      </c>
      <c r="M64" s="7">
        <f t="shared" si="5"/>
        <v>4</v>
      </c>
      <c r="N64" s="14">
        <f t="shared" si="6"/>
        <v>2.0533212120854354</v>
      </c>
      <c r="O64" s="26">
        <f t="shared" si="7"/>
        <v>9.3588022428688937</v>
      </c>
      <c r="P64" s="26" t="str">
        <f t="shared" si="8"/>
        <v>да</v>
      </c>
      <c r="Q64" s="27">
        <f t="shared" si="9"/>
        <v>21.94</v>
      </c>
      <c r="R64" s="27">
        <f t="shared" si="10"/>
        <v>5485</v>
      </c>
      <c r="S64" s="51">
        <v>20.64</v>
      </c>
      <c r="T64" s="53">
        <f t="shared" si="11"/>
        <v>24.768000000000001</v>
      </c>
    </row>
    <row r="65" spans="1:20" ht="166.5" thickBot="1" x14ac:dyDescent="0.3">
      <c r="A65" s="33" t="s">
        <v>94</v>
      </c>
      <c r="B65" s="32" t="s">
        <v>26</v>
      </c>
      <c r="C65" s="33" t="s">
        <v>95</v>
      </c>
      <c r="D65" s="23" t="s">
        <v>23</v>
      </c>
      <c r="E65" s="23">
        <v>20</v>
      </c>
      <c r="F65" s="23">
        <v>250</v>
      </c>
      <c r="G65" s="54">
        <v>178.2</v>
      </c>
      <c r="H65" s="17">
        <v>311</v>
      </c>
      <c r="I65" s="22">
        <v>321</v>
      </c>
      <c r="J65" s="25"/>
      <c r="K65" s="25"/>
      <c r="L65" s="22">
        <v>300</v>
      </c>
      <c r="M65" s="7">
        <f t="shared" si="5"/>
        <v>4</v>
      </c>
      <c r="N65" s="14">
        <f t="shared" si="6"/>
        <v>66.78630099054746</v>
      </c>
      <c r="O65" s="26">
        <f t="shared" si="7"/>
        <v>24.062799852476115</v>
      </c>
      <c r="P65" s="26" t="str">
        <f t="shared" si="8"/>
        <v>да</v>
      </c>
      <c r="Q65" s="27">
        <f t="shared" si="9"/>
        <v>277.55</v>
      </c>
      <c r="R65" s="27">
        <f t="shared" si="10"/>
        <v>69387.5</v>
      </c>
      <c r="S65" s="51">
        <v>148.5</v>
      </c>
      <c r="T65" s="53">
        <f t="shared" si="11"/>
        <v>178.2</v>
      </c>
    </row>
    <row r="66" spans="1:20" ht="179.25" thickBot="1" x14ac:dyDescent="0.3">
      <c r="A66" s="33" t="s">
        <v>96</v>
      </c>
      <c r="B66" s="32" t="s">
        <v>26</v>
      </c>
      <c r="C66" s="33" t="s">
        <v>97</v>
      </c>
      <c r="D66" s="23" t="s">
        <v>23</v>
      </c>
      <c r="E66" s="23">
        <v>20</v>
      </c>
      <c r="F66" s="23">
        <v>250</v>
      </c>
      <c r="G66" s="54">
        <v>208.51199999999997</v>
      </c>
      <c r="H66" s="17">
        <v>226</v>
      </c>
      <c r="I66" s="22">
        <v>346.68</v>
      </c>
      <c r="J66" s="25"/>
      <c r="K66" s="25"/>
      <c r="L66" s="22">
        <v>324</v>
      </c>
      <c r="M66" s="7">
        <f t="shared" si="5"/>
        <v>4</v>
      </c>
      <c r="N66" s="14">
        <f t="shared" si="6"/>
        <v>69.171134017979895</v>
      </c>
      <c r="O66" s="26">
        <f t="shared" si="7"/>
        <v>25.034793347079219</v>
      </c>
      <c r="P66" s="26" t="str">
        <f t="shared" si="8"/>
        <v>да</v>
      </c>
      <c r="Q66" s="27">
        <f t="shared" si="9"/>
        <v>276.3</v>
      </c>
      <c r="R66" s="27">
        <f t="shared" si="10"/>
        <v>69075</v>
      </c>
      <c r="S66" s="51">
        <v>173.76</v>
      </c>
      <c r="T66" s="53">
        <f t="shared" si="11"/>
        <v>208.51199999999997</v>
      </c>
    </row>
    <row r="67" spans="1:20" ht="179.25" thickBot="1" x14ac:dyDescent="0.3">
      <c r="A67" s="33" t="s">
        <v>98</v>
      </c>
      <c r="B67" s="32" t="s">
        <v>26</v>
      </c>
      <c r="C67" s="33" t="s">
        <v>97</v>
      </c>
      <c r="D67" s="23" t="s">
        <v>23</v>
      </c>
      <c r="E67" s="23">
        <v>20</v>
      </c>
      <c r="F67" s="23">
        <v>250</v>
      </c>
      <c r="G67" s="54">
        <v>208.51199999999997</v>
      </c>
      <c r="H67" s="17">
        <v>226</v>
      </c>
      <c r="I67" s="22">
        <v>136</v>
      </c>
      <c r="J67" s="25"/>
      <c r="K67" s="25"/>
      <c r="L67" s="22">
        <v>220</v>
      </c>
      <c r="M67" s="7">
        <f t="shared" si="5"/>
        <v>4</v>
      </c>
      <c r="N67" s="14">
        <f t="shared" si="6"/>
        <v>41.72109228356004</v>
      </c>
      <c r="O67" s="26">
        <f t="shared" si="7"/>
        <v>21.11070803195873</v>
      </c>
      <c r="P67" s="26" t="str">
        <f t="shared" si="8"/>
        <v>да</v>
      </c>
      <c r="Q67" s="27">
        <f t="shared" si="9"/>
        <v>197.63</v>
      </c>
      <c r="R67" s="27">
        <f t="shared" si="10"/>
        <v>49407.5</v>
      </c>
      <c r="S67" s="51">
        <v>173.76</v>
      </c>
      <c r="T67" s="53">
        <f t="shared" si="11"/>
        <v>208.51199999999997</v>
      </c>
    </row>
    <row r="68" spans="1:20" ht="153" customHeight="1" thickBot="1" x14ac:dyDescent="0.3">
      <c r="A68" s="33" t="s">
        <v>99</v>
      </c>
      <c r="B68" s="32" t="s">
        <v>26</v>
      </c>
      <c r="C68" s="33" t="s">
        <v>100</v>
      </c>
      <c r="D68" s="23" t="s">
        <v>23</v>
      </c>
      <c r="E68" s="23">
        <v>20</v>
      </c>
      <c r="F68" s="23">
        <v>250</v>
      </c>
      <c r="G68" s="54">
        <v>226.65599999999998</v>
      </c>
      <c r="H68" s="17">
        <v>160</v>
      </c>
      <c r="I68" s="22">
        <v>136.96</v>
      </c>
      <c r="J68" s="25"/>
      <c r="K68" s="25"/>
      <c r="L68" s="22">
        <v>128</v>
      </c>
      <c r="M68" s="7">
        <f t="shared" si="5"/>
        <v>4</v>
      </c>
      <c r="N68" s="14">
        <f t="shared" si="6"/>
        <v>44.587483804314395</v>
      </c>
      <c r="O68" s="26">
        <f t="shared" si="7"/>
        <v>27.371076614066542</v>
      </c>
      <c r="P68" s="26" t="str">
        <f t="shared" si="8"/>
        <v>да</v>
      </c>
      <c r="Q68" s="27">
        <f t="shared" si="9"/>
        <v>162.9</v>
      </c>
      <c r="R68" s="27">
        <f t="shared" si="10"/>
        <v>40725</v>
      </c>
      <c r="S68" s="51">
        <v>188.88</v>
      </c>
      <c r="T68" s="53">
        <f t="shared" si="11"/>
        <v>226.65599999999998</v>
      </c>
    </row>
    <row r="69" spans="1:20" ht="128.25" thickBot="1" x14ac:dyDescent="0.3">
      <c r="A69" s="33" t="s">
        <v>266</v>
      </c>
      <c r="B69" s="32" t="s">
        <v>26</v>
      </c>
      <c r="C69" s="33" t="s">
        <v>267</v>
      </c>
      <c r="D69" s="23" t="s">
        <v>23</v>
      </c>
      <c r="E69" s="23">
        <v>20</v>
      </c>
      <c r="F69" s="23">
        <v>250</v>
      </c>
      <c r="G69" s="54">
        <v>45</v>
      </c>
      <c r="H69" s="17">
        <v>44</v>
      </c>
      <c r="I69" s="22">
        <v>58</v>
      </c>
      <c r="J69" s="25"/>
      <c r="K69" s="25"/>
      <c r="L69" s="22">
        <v>63.5</v>
      </c>
      <c r="M69" s="7">
        <f t="shared" si="5"/>
        <v>4</v>
      </c>
      <c r="N69" s="14">
        <f t="shared" si="6"/>
        <v>9.6555269146743097</v>
      </c>
      <c r="O69" s="26">
        <f t="shared" si="7"/>
        <v>18.346051519426769</v>
      </c>
      <c r="P69" s="26" t="str">
        <f t="shared" si="8"/>
        <v>да</v>
      </c>
      <c r="Q69" s="27">
        <f t="shared" si="9"/>
        <v>52.63</v>
      </c>
      <c r="R69" s="27">
        <f t="shared" si="10"/>
        <v>13157.5</v>
      </c>
      <c r="S69" s="51">
        <v>37.5</v>
      </c>
      <c r="T69" s="53">
        <f t="shared" si="11"/>
        <v>45</v>
      </c>
    </row>
    <row r="70" spans="1:20" ht="102.75" thickBot="1" x14ac:dyDescent="0.3">
      <c r="A70" s="33" t="s">
        <v>101</v>
      </c>
      <c r="B70" s="32" t="s">
        <v>26</v>
      </c>
      <c r="C70" s="33" t="s">
        <v>102</v>
      </c>
      <c r="D70" s="23" t="s">
        <v>23</v>
      </c>
      <c r="E70" s="23">
        <v>20</v>
      </c>
      <c r="F70" s="23">
        <v>250</v>
      </c>
      <c r="G70" s="54">
        <v>108</v>
      </c>
      <c r="H70" s="17">
        <v>65</v>
      </c>
      <c r="I70" s="22">
        <v>135.19999999999999</v>
      </c>
      <c r="J70" s="25"/>
      <c r="K70" s="25"/>
      <c r="L70" s="22">
        <v>43.1</v>
      </c>
      <c r="M70" s="7">
        <f t="shared" si="5"/>
        <v>4</v>
      </c>
      <c r="N70" s="14">
        <f t="shared" si="6"/>
        <v>41.523999486240882</v>
      </c>
      <c r="O70" s="26">
        <f t="shared" si="7"/>
        <v>47.27769496327096</v>
      </c>
      <c r="P70" s="26" t="str">
        <f t="shared" si="8"/>
        <v>нет</v>
      </c>
      <c r="Q70" s="27">
        <f t="shared" si="9"/>
        <v>87.83</v>
      </c>
      <c r="R70" s="27">
        <f t="shared" si="10"/>
        <v>21957.5</v>
      </c>
      <c r="S70" s="51">
        <v>90</v>
      </c>
      <c r="T70" s="53">
        <f t="shared" si="11"/>
        <v>108</v>
      </c>
    </row>
    <row r="71" spans="1:20" ht="102.75" thickBot="1" x14ac:dyDescent="0.3">
      <c r="A71" s="33" t="s">
        <v>111</v>
      </c>
      <c r="B71" s="32" t="s">
        <v>26</v>
      </c>
      <c r="C71" s="33" t="s">
        <v>268</v>
      </c>
      <c r="D71" s="23" t="s">
        <v>23</v>
      </c>
      <c r="E71" s="23">
        <v>20</v>
      </c>
      <c r="F71" s="23">
        <v>250</v>
      </c>
      <c r="G71" s="54">
        <v>45.881999999999998</v>
      </c>
      <c r="H71" s="17" t="s">
        <v>325</v>
      </c>
      <c r="I71" s="22"/>
      <c r="J71" s="25"/>
      <c r="K71" s="25"/>
      <c r="L71" s="22"/>
      <c r="M71" s="7">
        <f t="shared" si="5"/>
        <v>1</v>
      </c>
      <c r="N71" s="14" t="e">
        <f t="shared" si="6"/>
        <v>#VALUE!</v>
      </c>
      <c r="O71" s="26" t="e">
        <f t="shared" si="7"/>
        <v>#VALUE!</v>
      </c>
      <c r="P71" s="26" t="e">
        <f t="shared" si="8"/>
        <v>#VALUE!</v>
      </c>
      <c r="Q71" s="27">
        <f t="shared" si="9"/>
        <v>45.88</v>
      </c>
      <c r="R71" s="27">
        <f t="shared" si="10"/>
        <v>11470</v>
      </c>
      <c r="S71" s="51">
        <v>38.234999999999999</v>
      </c>
      <c r="T71" s="53">
        <f t="shared" si="11"/>
        <v>45.881999999999998</v>
      </c>
    </row>
    <row r="72" spans="1:20" ht="90" thickBot="1" x14ac:dyDescent="0.3">
      <c r="A72" s="33" t="s">
        <v>269</v>
      </c>
      <c r="B72" s="32" t="s">
        <v>26</v>
      </c>
      <c r="C72" s="33" t="s">
        <v>270</v>
      </c>
      <c r="D72" s="23" t="s">
        <v>23</v>
      </c>
      <c r="E72" s="23">
        <v>20</v>
      </c>
      <c r="F72" s="23">
        <v>250</v>
      </c>
      <c r="G72" s="54">
        <v>198</v>
      </c>
      <c r="H72" s="17">
        <v>170</v>
      </c>
      <c r="I72" s="22">
        <v>120</v>
      </c>
      <c r="J72" s="25"/>
      <c r="K72" s="25"/>
      <c r="L72" s="22">
        <v>145</v>
      </c>
      <c r="M72" s="7">
        <f t="shared" si="5"/>
        <v>4</v>
      </c>
      <c r="N72" s="14">
        <f t="shared" si="6"/>
        <v>33.450211758173772</v>
      </c>
      <c r="O72" s="26">
        <f t="shared" si="7"/>
        <v>21.137574570725924</v>
      </c>
      <c r="P72" s="26" t="str">
        <f t="shared" si="8"/>
        <v>да</v>
      </c>
      <c r="Q72" s="27">
        <f t="shared" si="9"/>
        <v>158.25</v>
      </c>
      <c r="R72" s="27">
        <f t="shared" si="10"/>
        <v>39562.5</v>
      </c>
      <c r="S72" s="51">
        <v>165</v>
      </c>
      <c r="T72" s="53">
        <f t="shared" si="11"/>
        <v>198</v>
      </c>
    </row>
    <row r="73" spans="1:20" ht="141" thickBot="1" x14ac:dyDescent="0.3">
      <c r="A73" s="33" t="s">
        <v>103</v>
      </c>
      <c r="B73" s="32" t="s">
        <v>26</v>
      </c>
      <c r="C73" s="33" t="s">
        <v>104</v>
      </c>
      <c r="D73" s="23" t="s">
        <v>23</v>
      </c>
      <c r="E73" s="23">
        <v>20</v>
      </c>
      <c r="F73" s="23">
        <v>250</v>
      </c>
      <c r="G73" s="54">
        <v>198</v>
      </c>
      <c r="H73" s="17">
        <v>170</v>
      </c>
      <c r="I73" s="22">
        <v>120</v>
      </c>
      <c r="J73" s="25"/>
      <c r="K73" s="25"/>
      <c r="L73" s="22">
        <v>145</v>
      </c>
      <c r="M73" s="7">
        <f t="shared" si="5"/>
        <v>4</v>
      </c>
      <c r="N73" s="14">
        <f t="shared" si="6"/>
        <v>33.450211758173772</v>
      </c>
      <c r="O73" s="26">
        <f t="shared" si="7"/>
        <v>21.137574570725924</v>
      </c>
      <c r="P73" s="26" t="str">
        <f t="shared" si="8"/>
        <v>да</v>
      </c>
      <c r="Q73" s="27">
        <f t="shared" si="9"/>
        <v>158.25</v>
      </c>
      <c r="R73" s="27">
        <f t="shared" si="10"/>
        <v>39562.5</v>
      </c>
      <c r="S73" s="51">
        <v>165</v>
      </c>
      <c r="T73" s="53">
        <f t="shared" si="11"/>
        <v>198</v>
      </c>
    </row>
    <row r="74" spans="1:20" ht="77.25" thickBot="1" x14ac:dyDescent="0.3">
      <c r="A74" s="33" t="s">
        <v>105</v>
      </c>
      <c r="B74" s="32" t="s">
        <v>26</v>
      </c>
      <c r="C74" s="33" t="s">
        <v>106</v>
      </c>
      <c r="D74" s="23" t="s">
        <v>23</v>
      </c>
      <c r="E74" s="23">
        <v>20</v>
      </c>
      <c r="F74" s="23">
        <v>250</v>
      </c>
      <c r="G74" s="54">
        <v>106.2</v>
      </c>
      <c r="H74" s="17"/>
      <c r="I74" s="22"/>
      <c r="J74" s="25"/>
      <c r="K74" s="25"/>
      <c r="L74" s="22">
        <v>145</v>
      </c>
      <c r="M74" s="7">
        <f t="shared" ref="M74:M137" si="12">COUNT(G74:L74)</f>
        <v>2</v>
      </c>
      <c r="N74" s="14">
        <f t="shared" ref="N74:N137" si="13">SQRT(((IF(G74&gt;0,(G74-Q74)^2,0)+IF(H74&gt;0,(H74-Q74)^2,0)+IF(I74&gt;0,(I74-Q74)^2,0)+IF(J74&gt;0,(J74-Q74)^2,0)+IF(K74&gt;0,(K74-Q74)^2,0)++IF(L74&gt;0,(L74-Q74)^2,0))/(M74-1)))</f>
        <v>27.435743110038043</v>
      </c>
      <c r="O74" s="26">
        <f t="shared" ref="O74:O137" si="14">IF(Q74&gt;0,N74/Q74*100,0)</f>
        <v>21.8437445143615</v>
      </c>
      <c r="P74" s="26" t="str">
        <f t="shared" ref="P74:P137" si="15">IF(O74&gt;0,IF(O74&lt;33,"да","нет")," ")</f>
        <v>да</v>
      </c>
      <c r="Q74" s="27">
        <f t="shared" ref="Q74:Q137" si="16">IF(SUM(G74:L74)=0,0,ROUND(AVERAGE(G74:L74),2))</f>
        <v>125.6</v>
      </c>
      <c r="R74" s="27">
        <f t="shared" ref="R74:R137" si="17">ROUND(F74*Q74,2)</f>
        <v>31400</v>
      </c>
      <c r="S74" s="51">
        <v>88.5</v>
      </c>
      <c r="T74" s="53">
        <f t="shared" ref="T74:T137" si="18">S74*1.2</f>
        <v>106.2</v>
      </c>
    </row>
    <row r="75" spans="1:20" ht="149.25" customHeight="1" thickBot="1" x14ac:dyDescent="0.3">
      <c r="A75" s="42" t="s">
        <v>107</v>
      </c>
      <c r="B75" s="43" t="s">
        <v>26</v>
      </c>
      <c r="C75" s="33" t="s">
        <v>271</v>
      </c>
      <c r="D75" s="23" t="s">
        <v>23</v>
      </c>
      <c r="E75" s="23">
        <v>20</v>
      </c>
      <c r="F75" s="23">
        <v>250</v>
      </c>
      <c r="G75" s="54">
        <v>106.2</v>
      </c>
      <c r="H75" s="17">
        <v>55</v>
      </c>
      <c r="I75" s="22">
        <v>120</v>
      </c>
      <c r="J75" s="25"/>
      <c r="K75" s="25"/>
      <c r="L75" s="22">
        <v>145</v>
      </c>
      <c r="M75" s="7">
        <f t="shared" si="12"/>
        <v>4</v>
      </c>
      <c r="N75" s="14">
        <f t="shared" si="13"/>
        <v>37.933406561147834</v>
      </c>
      <c r="O75" s="26">
        <f t="shared" si="14"/>
        <v>35.601507800232604</v>
      </c>
      <c r="P75" s="26" t="str">
        <f t="shared" si="15"/>
        <v>нет</v>
      </c>
      <c r="Q75" s="27">
        <f t="shared" si="16"/>
        <v>106.55</v>
      </c>
      <c r="R75" s="27">
        <f t="shared" si="17"/>
        <v>26637.5</v>
      </c>
      <c r="S75" s="51">
        <v>88.5</v>
      </c>
      <c r="T75" s="53">
        <f t="shared" si="18"/>
        <v>106.2</v>
      </c>
    </row>
    <row r="76" spans="1:20" ht="115.5" thickBot="1" x14ac:dyDescent="0.3">
      <c r="A76" s="33" t="s">
        <v>108</v>
      </c>
      <c r="B76" s="32" t="s">
        <v>26</v>
      </c>
      <c r="C76" s="33" t="s">
        <v>109</v>
      </c>
      <c r="D76" s="23" t="s">
        <v>23</v>
      </c>
      <c r="E76" s="23">
        <v>20</v>
      </c>
      <c r="F76" s="23">
        <v>250</v>
      </c>
      <c r="G76" s="54">
        <v>106.2</v>
      </c>
      <c r="H76" s="17"/>
      <c r="I76" s="22">
        <v>120</v>
      </c>
      <c r="J76" s="25"/>
      <c r="K76" s="25"/>
      <c r="L76" s="25"/>
      <c r="M76" s="7">
        <f t="shared" si="12"/>
        <v>2</v>
      </c>
      <c r="N76" s="14">
        <f t="shared" si="13"/>
        <v>9.7580735803743543</v>
      </c>
      <c r="O76" s="26">
        <f t="shared" si="14"/>
        <v>8.6278280993584033</v>
      </c>
      <c r="P76" s="26" t="str">
        <f t="shared" si="15"/>
        <v>да</v>
      </c>
      <c r="Q76" s="27">
        <f t="shared" si="16"/>
        <v>113.1</v>
      </c>
      <c r="R76" s="27">
        <f t="shared" si="17"/>
        <v>28275</v>
      </c>
      <c r="S76" s="51">
        <v>88.5</v>
      </c>
      <c r="T76" s="53">
        <f t="shared" si="18"/>
        <v>106.2</v>
      </c>
    </row>
    <row r="77" spans="1:20" ht="129" customHeight="1" thickBot="1" x14ac:dyDescent="0.3">
      <c r="A77" s="33" t="s">
        <v>110</v>
      </c>
      <c r="B77" s="32" t="s">
        <v>26</v>
      </c>
      <c r="C77" s="33" t="s">
        <v>106</v>
      </c>
      <c r="D77" s="23" t="s">
        <v>23</v>
      </c>
      <c r="E77" s="23">
        <v>20</v>
      </c>
      <c r="F77" s="23">
        <v>250</v>
      </c>
      <c r="G77" s="54">
        <v>85.5</v>
      </c>
      <c r="H77" s="17">
        <v>72</v>
      </c>
      <c r="I77" s="22">
        <v>67.599999999999994</v>
      </c>
      <c r="J77" s="25"/>
      <c r="K77" s="25"/>
      <c r="L77" s="25"/>
      <c r="M77" s="7">
        <f t="shared" si="12"/>
        <v>3</v>
      </c>
      <c r="N77" s="14">
        <f t="shared" si="13"/>
        <v>9.3275586302097313</v>
      </c>
      <c r="O77" s="26">
        <f t="shared" si="14"/>
        <v>12.431772131427071</v>
      </c>
      <c r="P77" s="26" t="str">
        <f t="shared" si="15"/>
        <v>да</v>
      </c>
      <c r="Q77" s="27">
        <f t="shared" si="16"/>
        <v>75.03</v>
      </c>
      <c r="R77" s="27">
        <f t="shared" si="17"/>
        <v>18757.5</v>
      </c>
      <c r="S77" s="51">
        <v>71.25</v>
      </c>
      <c r="T77" s="53">
        <f t="shared" si="18"/>
        <v>85.5</v>
      </c>
    </row>
    <row r="78" spans="1:20" ht="115.5" thickBot="1" x14ac:dyDescent="0.3">
      <c r="A78" s="33" t="s">
        <v>112</v>
      </c>
      <c r="B78" s="32" t="s">
        <v>26</v>
      </c>
      <c r="C78" s="33" t="s">
        <v>109</v>
      </c>
      <c r="D78" s="23" t="s">
        <v>23</v>
      </c>
      <c r="E78" s="23">
        <v>20</v>
      </c>
      <c r="F78" s="23">
        <v>250</v>
      </c>
      <c r="G78" s="54">
        <v>38.699999999999996</v>
      </c>
      <c r="H78" s="17"/>
      <c r="I78" s="22"/>
      <c r="J78" s="25"/>
      <c r="K78" s="25"/>
      <c r="L78" s="25"/>
      <c r="M78" s="7">
        <f t="shared" si="12"/>
        <v>1</v>
      </c>
      <c r="N78" s="14" t="e">
        <f t="shared" si="13"/>
        <v>#DIV/0!</v>
      </c>
      <c r="O78" s="26" t="e">
        <f t="shared" si="14"/>
        <v>#DIV/0!</v>
      </c>
      <c r="P78" s="26" t="e">
        <f t="shared" si="15"/>
        <v>#DIV/0!</v>
      </c>
      <c r="Q78" s="27">
        <f t="shared" si="16"/>
        <v>38.700000000000003</v>
      </c>
      <c r="R78" s="27">
        <f t="shared" si="17"/>
        <v>9675</v>
      </c>
      <c r="S78" s="51">
        <v>32.25</v>
      </c>
      <c r="T78" s="53">
        <f t="shared" si="18"/>
        <v>38.699999999999996</v>
      </c>
    </row>
    <row r="79" spans="1:20" ht="26.25" thickBot="1" x14ac:dyDescent="0.3">
      <c r="A79" s="33" t="s">
        <v>272</v>
      </c>
      <c r="B79" s="32" t="s">
        <v>26</v>
      </c>
      <c r="C79" s="33" t="s">
        <v>273</v>
      </c>
      <c r="D79" s="23" t="s">
        <v>23</v>
      </c>
      <c r="E79" s="23">
        <v>20</v>
      </c>
      <c r="F79" s="23">
        <v>250</v>
      </c>
      <c r="G79" s="54">
        <v>59.4</v>
      </c>
      <c r="H79" s="17">
        <v>65</v>
      </c>
      <c r="I79" s="22">
        <v>48</v>
      </c>
      <c r="J79" s="25"/>
      <c r="K79" s="25"/>
      <c r="L79" s="25">
        <v>32</v>
      </c>
      <c r="M79" s="7">
        <f t="shared" si="12"/>
        <v>4</v>
      </c>
      <c r="N79" s="14">
        <f t="shared" si="13"/>
        <v>14.566170853499328</v>
      </c>
      <c r="O79" s="26">
        <f t="shared" si="14"/>
        <v>28.505226719176768</v>
      </c>
      <c r="P79" s="26" t="str">
        <f t="shared" si="15"/>
        <v>да</v>
      </c>
      <c r="Q79" s="27">
        <f t="shared" si="16"/>
        <v>51.1</v>
      </c>
      <c r="R79" s="27">
        <f t="shared" si="17"/>
        <v>12775</v>
      </c>
      <c r="S79" s="51">
        <v>49.5</v>
      </c>
      <c r="T79" s="53">
        <f t="shared" si="18"/>
        <v>59.4</v>
      </c>
    </row>
    <row r="80" spans="1:20" ht="26.25" thickBot="1" x14ac:dyDescent="0.3">
      <c r="A80" s="33" t="s">
        <v>274</v>
      </c>
      <c r="B80" s="32" t="s">
        <v>26</v>
      </c>
      <c r="C80" s="33" t="s">
        <v>275</v>
      </c>
      <c r="D80" s="23" t="s">
        <v>23</v>
      </c>
      <c r="E80" s="23">
        <v>20</v>
      </c>
      <c r="F80" s="23">
        <v>250</v>
      </c>
      <c r="G80" s="54">
        <v>37.655999999999999</v>
      </c>
      <c r="H80" s="17">
        <v>40</v>
      </c>
      <c r="I80" s="22">
        <v>74</v>
      </c>
      <c r="J80" s="25"/>
      <c r="K80" s="25"/>
      <c r="L80" s="25">
        <v>45</v>
      </c>
      <c r="M80" s="7">
        <f t="shared" si="12"/>
        <v>4</v>
      </c>
      <c r="N80" s="14">
        <f t="shared" si="13"/>
        <v>16.838238387669893</v>
      </c>
      <c r="O80" s="26">
        <f t="shared" si="14"/>
        <v>34.251908843917604</v>
      </c>
      <c r="P80" s="26" t="str">
        <f t="shared" si="15"/>
        <v>нет</v>
      </c>
      <c r="Q80" s="27">
        <f t="shared" si="16"/>
        <v>49.16</v>
      </c>
      <c r="R80" s="27">
        <f t="shared" si="17"/>
        <v>12290</v>
      </c>
      <c r="S80" s="51">
        <v>31.380000000000003</v>
      </c>
      <c r="T80" s="53">
        <f t="shared" si="18"/>
        <v>37.655999999999999</v>
      </c>
    </row>
    <row r="81" spans="1:20" ht="26.25" thickBot="1" x14ac:dyDescent="0.3">
      <c r="A81" s="33" t="s">
        <v>113</v>
      </c>
      <c r="B81" s="32" t="s">
        <v>26</v>
      </c>
      <c r="C81" s="33" t="s">
        <v>114</v>
      </c>
      <c r="D81" s="23" t="s">
        <v>23</v>
      </c>
      <c r="E81" s="23">
        <v>20</v>
      </c>
      <c r="F81" s="23">
        <v>250</v>
      </c>
      <c r="G81" s="54">
        <v>52.199999999999996</v>
      </c>
      <c r="H81" s="17"/>
      <c r="I81" s="22"/>
      <c r="J81" s="25"/>
      <c r="K81" s="25"/>
      <c r="L81" s="25"/>
      <c r="M81" s="7">
        <f t="shared" si="12"/>
        <v>1</v>
      </c>
      <c r="N81" s="14" t="e">
        <f t="shared" si="13"/>
        <v>#DIV/0!</v>
      </c>
      <c r="O81" s="26" t="e">
        <f t="shared" si="14"/>
        <v>#DIV/0!</v>
      </c>
      <c r="P81" s="26" t="e">
        <f t="shared" si="15"/>
        <v>#DIV/0!</v>
      </c>
      <c r="Q81" s="27">
        <f t="shared" si="16"/>
        <v>52.2</v>
      </c>
      <c r="R81" s="27">
        <f t="shared" si="17"/>
        <v>13050</v>
      </c>
      <c r="S81" s="51">
        <v>43.5</v>
      </c>
      <c r="T81" s="53">
        <f t="shared" si="18"/>
        <v>52.199999999999996</v>
      </c>
    </row>
    <row r="82" spans="1:20" ht="26.25" thickBot="1" x14ac:dyDescent="0.3">
      <c r="A82" s="33" t="s">
        <v>115</v>
      </c>
      <c r="B82" s="32" t="s">
        <v>26</v>
      </c>
      <c r="C82" s="33" t="s">
        <v>114</v>
      </c>
      <c r="D82" s="23" t="s">
        <v>23</v>
      </c>
      <c r="E82" s="23">
        <v>20</v>
      </c>
      <c r="F82" s="23">
        <v>250</v>
      </c>
      <c r="G82" s="54">
        <v>28.799999999999997</v>
      </c>
      <c r="H82" s="17"/>
      <c r="I82" s="22"/>
      <c r="J82" s="25"/>
      <c r="K82" s="25"/>
      <c r="L82" s="25"/>
      <c r="M82" s="7">
        <f t="shared" si="12"/>
        <v>1</v>
      </c>
      <c r="N82" s="14" t="e">
        <f t="shared" si="13"/>
        <v>#DIV/0!</v>
      </c>
      <c r="O82" s="26" t="e">
        <f t="shared" si="14"/>
        <v>#DIV/0!</v>
      </c>
      <c r="P82" s="26" t="e">
        <f t="shared" si="15"/>
        <v>#DIV/0!</v>
      </c>
      <c r="Q82" s="27">
        <f t="shared" si="16"/>
        <v>28.8</v>
      </c>
      <c r="R82" s="27">
        <f t="shared" si="17"/>
        <v>7200</v>
      </c>
      <c r="S82" s="51">
        <v>24</v>
      </c>
      <c r="T82" s="53">
        <f t="shared" si="18"/>
        <v>28.799999999999997</v>
      </c>
    </row>
    <row r="83" spans="1:20" ht="51.75" thickBot="1" x14ac:dyDescent="0.3">
      <c r="A83" s="33" t="s">
        <v>116</v>
      </c>
      <c r="B83" s="32" t="s">
        <v>26</v>
      </c>
      <c r="C83" s="33" t="s">
        <v>117</v>
      </c>
      <c r="D83" s="23" t="s">
        <v>23</v>
      </c>
      <c r="E83" s="23">
        <v>20</v>
      </c>
      <c r="F83" s="23">
        <v>250</v>
      </c>
      <c r="G83" s="54">
        <v>192.6</v>
      </c>
      <c r="H83" s="17">
        <v>180</v>
      </c>
      <c r="I83" s="22">
        <v>164</v>
      </c>
      <c r="J83" s="25"/>
      <c r="K83" s="25"/>
      <c r="L83" s="25">
        <v>195</v>
      </c>
      <c r="M83" s="7">
        <f t="shared" si="12"/>
        <v>4</v>
      </c>
      <c r="N83" s="14">
        <f t="shared" si="13"/>
        <v>14.214077528985127</v>
      </c>
      <c r="O83" s="26">
        <f t="shared" si="14"/>
        <v>7.7715022028349514</v>
      </c>
      <c r="P83" s="26" t="str">
        <f t="shared" si="15"/>
        <v>да</v>
      </c>
      <c r="Q83" s="27">
        <f t="shared" si="16"/>
        <v>182.9</v>
      </c>
      <c r="R83" s="27">
        <f t="shared" si="17"/>
        <v>45725</v>
      </c>
      <c r="S83" s="51">
        <v>160.5</v>
      </c>
      <c r="T83" s="53">
        <f t="shared" si="18"/>
        <v>192.6</v>
      </c>
    </row>
    <row r="84" spans="1:20" ht="64.5" thickBot="1" x14ac:dyDescent="0.3">
      <c r="A84" s="40" t="s">
        <v>118</v>
      </c>
      <c r="B84" s="41" t="s">
        <v>26</v>
      </c>
      <c r="C84" s="34" t="s">
        <v>303</v>
      </c>
      <c r="D84" s="23" t="s">
        <v>23</v>
      </c>
      <c r="E84" s="23">
        <v>20</v>
      </c>
      <c r="F84" s="23">
        <v>250</v>
      </c>
      <c r="G84" s="54">
        <v>885.88800000000003</v>
      </c>
      <c r="H84" s="17">
        <v>726</v>
      </c>
      <c r="I84" s="22">
        <v>750</v>
      </c>
      <c r="J84" s="25"/>
      <c r="K84" s="25"/>
      <c r="L84" s="25">
        <v>987</v>
      </c>
      <c r="M84" s="7">
        <f t="shared" si="12"/>
        <v>4</v>
      </c>
      <c r="N84" s="14">
        <f t="shared" si="13"/>
        <v>122.17451919829001</v>
      </c>
      <c r="O84" s="26">
        <f t="shared" si="14"/>
        <v>14.592881106314948</v>
      </c>
      <c r="P84" s="26" t="str">
        <f t="shared" si="15"/>
        <v>да</v>
      </c>
      <c r="Q84" s="27">
        <f t="shared" si="16"/>
        <v>837.22</v>
      </c>
      <c r="R84" s="27">
        <f t="shared" si="17"/>
        <v>209305</v>
      </c>
      <c r="S84" s="51">
        <v>738.24</v>
      </c>
      <c r="T84" s="53">
        <f t="shared" si="18"/>
        <v>885.88800000000003</v>
      </c>
    </row>
    <row r="85" spans="1:20" ht="51" x14ac:dyDescent="0.25">
      <c r="A85" s="42" t="s">
        <v>276</v>
      </c>
      <c r="B85" s="44" t="s">
        <v>26</v>
      </c>
      <c r="C85" s="42" t="s">
        <v>302</v>
      </c>
      <c r="D85" s="23" t="s">
        <v>23</v>
      </c>
      <c r="E85" s="23">
        <v>20</v>
      </c>
      <c r="F85" s="23">
        <v>250</v>
      </c>
      <c r="G85" s="54">
        <v>156.40200000000002</v>
      </c>
      <c r="H85" s="17" t="s">
        <v>325</v>
      </c>
      <c r="I85" s="22"/>
      <c r="J85" s="25"/>
      <c r="K85" s="25"/>
      <c r="L85" s="25"/>
      <c r="M85" s="7">
        <f t="shared" si="12"/>
        <v>1</v>
      </c>
      <c r="N85" s="14" t="e">
        <f t="shared" si="13"/>
        <v>#VALUE!</v>
      </c>
      <c r="O85" s="26" t="e">
        <f t="shared" si="14"/>
        <v>#VALUE!</v>
      </c>
      <c r="P85" s="26" t="e">
        <f t="shared" si="15"/>
        <v>#VALUE!</v>
      </c>
      <c r="Q85" s="27">
        <f t="shared" si="16"/>
        <v>156.4</v>
      </c>
      <c r="R85" s="27">
        <f t="shared" si="17"/>
        <v>39100</v>
      </c>
      <c r="S85" s="51">
        <v>130.33500000000001</v>
      </c>
      <c r="T85" s="53">
        <f t="shared" si="18"/>
        <v>156.40200000000002</v>
      </c>
    </row>
    <row r="86" spans="1:20" ht="153.75" thickBot="1" x14ac:dyDescent="0.3">
      <c r="A86" s="33" t="s">
        <v>119</v>
      </c>
      <c r="B86" s="32" t="s">
        <v>26</v>
      </c>
      <c r="C86" s="33" t="s">
        <v>120</v>
      </c>
      <c r="D86" s="23" t="s">
        <v>23</v>
      </c>
      <c r="E86" s="23">
        <v>20</v>
      </c>
      <c r="F86" s="23">
        <v>250</v>
      </c>
      <c r="G86" s="54">
        <v>82.8</v>
      </c>
      <c r="H86" s="17">
        <v>62</v>
      </c>
      <c r="I86" s="22">
        <v>89</v>
      </c>
      <c r="J86" s="25"/>
      <c r="K86" s="25"/>
      <c r="L86" s="25">
        <v>59</v>
      </c>
      <c r="M86" s="7">
        <f t="shared" si="12"/>
        <v>4</v>
      </c>
      <c r="N86" s="14">
        <f t="shared" si="13"/>
        <v>14.931845163944073</v>
      </c>
      <c r="O86" s="26">
        <f t="shared" si="14"/>
        <v>20.39869557915857</v>
      </c>
      <c r="P86" s="26" t="str">
        <f t="shared" si="15"/>
        <v>да</v>
      </c>
      <c r="Q86" s="27">
        <f t="shared" si="16"/>
        <v>73.2</v>
      </c>
      <c r="R86" s="27">
        <f t="shared" si="17"/>
        <v>18300</v>
      </c>
      <c r="S86" s="51">
        <v>69</v>
      </c>
      <c r="T86" s="53">
        <f t="shared" si="18"/>
        <v>82.8</v>
      </c>
    </row>
    <row r="87" spans="1:20" ht="281.25" thickBot="1" x14ac:dyDescent="0.3">
      <c r="A87" s="33" t="s">
        <v>121</v>
      </c>
      <c r="B87" s="32" t="s">
        <v>26</v>
      </c>
      <c r="C87" s="33" t="s">
        <v>27</v>
      </c>
      <c r="D87" s="23" t="s">
        <v>23</v>
      </c>
      <c r="E87" s="23">
        <v>20</v>
      </c>
      <c r="F87" s="23">
        <v>250</v>
      </c>
      <c r="G87" s="54">
        <v>63</v>
      </c>
      <c r="H87" s="17"/>
      <c r="I87" s="22"/>
      <c r="J87" s="25"/>
      <c r="K87" s="25"/>
      <c r="L87" s="25">
        <v>168</v>
      </c>
      <c r="M87" s="7">
        <f t="shared" si="12"/>
        <v>2</v>
      </c>
      <c r="N87" s="14">
        <f t="shared" si="13"/>
        <v>74.246212024587493</v>
      </c>
      <c r="O87" s="26">
        <f t="shared" si="14"/>
        <v>64.282434653322511</v>
      </c>
      <c r="P87" s="26" t="str">
        <f t="shared" si="15"/>
        <v>нет</v>
      </c>
      <c r="Q87" s="27">
        <f t="shared" si="16"/>
        <v>115.5</v>
      </c>
      <c r="R87" s="27">
        <f t="shared" si="17"/>
        <v>28875</v>
      </c>
      <c r="S87" s="51">
        <v>52.5</v>
      </c>
      <c r="T87" s="53">
        <f t="shared" si="18"/>
        <v>63</v>
      </c>
    </row>
    <row r="88" spans="1:20" ht="90" thickBot="1" x14ac:dyDescent="0.3">
      <c r="A88" s="33" t="s">
        <v>122</v>
      </c>
      <c r="B88" s="32" t="s">
        <v>26</v>
      </c>
      <c r="C88" s="33" t="s">
        <v>123</v>
      </c>
      <c r="D88" s="23" t="s">
        <v>23</v>
      </c>
      <c r="E88" s="23">
        <v>20</v>
      </c>
      <c r="F88" s="23">
        <v>250</v>
      </c>
      <c r="G88" s="54">
        <v>151.19999999999999</v>
      </c>
      <c r="H88" s="17">
        <v>141</v>
      </c>
      <c r="I88" s="22"/>
      <c r="J88" s="25"/>
      <c r="K88" s="25"/>
      <c r="L88" s="25">
        <v>168</v>
      </c>
      <c r="M88" s="7">
        <f t="shared" si="12"/>
        <v>3</v>
      </c>
      <c r="N88" s="14">
        <f t="shared" si="13"/>
        <v>13.633781573723411</v>
      </c>
      <c r="O88" s="26">
        <f t="shared" si="14"/>
        <v>8.8877324470165657</v>
      </c>
      <c r="P88" s="26" t="str">
        <f t="shared" si="15"/>
        <v>да</v>
      </c>
      <c r="Q88" s="27">
        <f t="shared" si="16"/>
        <v>153.4</v>
      </c>
      <c r="R88" s="27">
        <f t="shared" si="17"/>
        <v>38350</v>
      </c>
      <c r="S88" s="51">
        <v>126</v>
      </c>
      <c r="T88" s="53">
        <f t="shared" si="18"/>
        <v>151.19999999999999</v>
      </c>
    </row>
    <row r="89" spans="1:20" ht="230.25" thickBot="1" x14ac:dyDescent="0.3">
      <c r="A89" s="33" t="s">
        <v>124</v>
      </c>
      <c r="B89" s="32" t="s">
        <v>26</v>
      </c>
      <c r="C89" s="33" t="s">
        <v>125</v>
      </c>
      <c r="D89" s="23" t="s">
        <v>23</v>
      </c>
      <c r="E89" s="23">
        <v>20</v>
      </c>
      <c r="F89" s="23">
        <v>250</v>
      </c>
      <c r="G89" s="54">
        <v>151.19999999999999</v>
      </c>
      <c r="H89" s="17"/>
      <c r="I89" s="22"/>
      <c r="J89" s="25"/>
      <c r="K89" s="25"/>
      <c r="L89" s="25"/>
      <c r="M89" s="7">
        <f t="shared" si="12"/>
        <v>1</v>
      </c>
      <c r="N89" s="14" t="e">
        <f t="shared" si="13"/>
        <v>#DIV/0!</v>
      </c>
      <c r="O89" s="26" t="e">
        <f t="shared" si="14"/>
        <v>#DIV/0!</v>
      </c>
      <c r="P89" s="26" t="e">
        <f t="shared" si="15"/>
        <v>#DIV/0!</v>
      </c>
      <c r="Q89" s="27">
        <f t="shared" si="16"/>
        <v>151.19999999999999</v>
      </c>
      <c r="R89" s="27">
        <f t="shared" si="17"/>
        <v>37800</v>
      </c>
      <c r="S89" s="51">
        <v>126</v>
      </c>
      <c r="T89" s="53">
        <f t="shared" si="18"/>
        <v>151.19999999999999</v>
      </c>
    </row>
    <row r="90" spans="1:20" ht="39" customHeight="1" thickBot="1" x14ac:dyDescent="0.3">
      <c r="A90" s="33" t="s">
        <v>126</v>
      </c>
      <c r="B90" s="32" t="s">
        <v>26</v>
      </c>
      <c r="C90" s="33" t="s">
        <v>123</v>
      </c>
      <c r="D90" s="23" t="s">
        <v>23</v>
      </c>
      <c r="E90" s="23">
        <v>20</v>
      </c>
      <c r="F90" s="23">
        <v>250</v>
      </c>
      <c r="G90" s="54"/>
      <c r="H90" s="17">
        <v>108</v>
      </c>
      <c r="I90" s="22">
        <v>154</v>
      </c>
      <c r="J90" s="25"/>
      <c r="K90" s="25"/>
      <c r="L90" s="25">
        <v>115</v>
      </c>
      <c r="M90" s="7">
        <f t="shared" si="12"/>
        <v>3</v>
      </c>
      <c r="N90" s="14">
        <f t="shared" si="13"/>
        <v>24.785748929576446</v>
      </c>
      <c r="O90" s="26">
        <f t="shared" si="14"/>
        <v>19.72288448283317</v>
      </c>
      <c r="P90" s="26" t="str">
        <f t="shared" si="15"/>
        <v>да</v>
      </c>
      <c r="Q90" s="27">
        <f t="shared" si="16"/>
        <v>125.67</v>
      </c>
      <c r="R90" s="27">
        <f t="shared" si="17"/>
        <v>31417.5</v>
      </c>
      <c r="S90" s="51">
        <v>33</v>
      </c>
      <c r="T90" s="53">
        <f t="shared" si="18"/>
        <v>39.6</v>
      </c>
    </row>
    <row r="91" spans="1:20" ht="230.25" thickBot="1" x14ac:dyDescent="0.3">
      <c r="A91" s="33" t="s">
        <v>127</v>
      </c>
      <c r="B91" s="32" t="s">
        <v>26</v>
      </c>
      <c r="C91" s="33" t="s">
        <v>125</v>
      </c>
      <c r="D91" s="23" t="s">
        <v>23</v>
      </c>
      <c r="E91" s="23">
        <v>20</v>
      </c>
      <c r="F91" s="23">
        <v>250</v>
      </c>
      <c r="G91" s="54">
        <v>109.8</v>
      </c>
      <c r="H91" s="17">
        <v>112</v>
      </c>
      <c r="I91" s="22"/>
      <c r="J91" s="25"/>
      <c r="K91" s="25"/>
      <c r="L91" s="25"/>
      <c r="M91" s="7">
        <f t="shared" si="12"/>
        <v>2</v>
      </c>
      <c r="N91" s="14">
        <f t="shared" si="13"/>
        <v>1.5556349186104066</v>
      </c>
      <c r="O91" s="26">
        <f t="shared" si="14"/>
        <v>1.4027366263394108</v>
      </c>
      <c r="P91" s="26" t="str">
        <f t="shared" si="15"/>
        <v>да</v>
      </c>
      <c r="Q91" s="27">
        <f t="shared" si="16"/>
        <v>110.9</v>
      </c>
      <c r="R91" s="27">
        <f t="shared" si="17"/>
        <v>27725</v>
      </c>
      <c r="S91" s="51">
        <v>91.5</v>
      </c>
      <c r="T91" s="53">
        <f t="shared" si="18"/>
        <v>109.8</v>
      </c>
    </row>
    <row r="92" spans="1:20" ht="15.75" thickBot="1" x14ac:dyDescent="0.3">
      <c r="A92" s="33" t="s">
        <v>128</v>
      </c>
      <c r="B92" s="32"/>
      <c r="C92" s="33" t="s">
        <v>129</v>
      </c>
      <c r="D92" s="23" t="s">
        <v>23</v>
      </c>
      <c r="E92" s="23">
        <v>20</v>
      </c>
      <c r="F92" s="23">
        <v>250</v>
      </c>
      <c r="G92" s="54">
        <v>24.047999999999998</v>
      </c>
      <c r="H92" s="17">
        <v>29</v>
      </c>
      <c r="I92" s="22">
        <v>41</v>
      </c>
      <c r="J92" s="25"/>
      <c r="K92" s="25"/>
      <c r="L92" s="25">
        <v>32</v>
      </c>
      <c r="M92" s="7">
        <f t="shared" si="12"/>
        <v>4</v>
      </c>
      <c r="N92" s="14">
        <f t="shared" si="13"/>
        <v>7.1246460496878958</v>
      </c>
      <c r="O92" s="26">
        <f t="shared" si="14"/>
        <v>22.610745952675011</v>
      </c>
      <c r="P92" s="26" t="str">
        <f t="shared" si="15"/>
        <v>да</v>
      </c>
      <c r="Q92" s="27">
        <f t="shared" si="16"/>
        <v>31.51</v>
      </c>
      <c r="R92" s="27">
        <f t="shared" si="17"/>
        <v>7877.5</v>
      </c>
      <c r="S92" s="51">
        <v>20.04</v>
      </c>
      <c r="T92" s="53">
        <f t="shared" si="18"/>
        <v>24.047999999999998</v>
      </c>
    </row>
    <row r="93" spans="1:20" ht="179.25" thickBot="1" x14ac:dyDescent="0.3">
      <c r="A93" s="33" t="s">
        <v>130</v>
      </c>
      <c r="B93" s="32" t="s">
        <v>26</v>
      </c>
      <c r="C93" s="33" t="s">
        <v>131</v>
      </c>
      <c r="D93" s="23" t="s">
        <v>23</v>
      </c>
      <c r="E93" s="23">
        <v>20</v>
      </c>
      <c r="F93" s="23">
        <v>250</v>
      </c>
      <c r="G93" s="54">
        <v>34.199999999999996</v>
      </c>
      <c r="H93" s="17"/>
      <c r="I93" s="22"/>
      <c r="J93" s="25"/>
      <c r="K93" s="25"/>
      <c r="L93" s="25"/>
      <c r="M93" s="7">
        <f t="shared" si="12"/>
        <v>1</v>
      </c>
      <c r="N93" s="14" t="e">
        <f t="shared" si="13"/>
        <v>#DIV/0!</v>
      </c>
      <c r="O93" s="26" t="e">
        <f t="shared" si="14"/>
        <v>#DIV/0!</v>
      </c>
      <c r="P93" s="26" t="e">
        <f t="shared" si="15"/>
        <v>#DIV/0!</v>
      </c>
      <c r="Q93" s="27">
        <f t="shared" si="16"/>
        <v>34.200000000000003</v>
      </c>
      <c r="R93" s="27">
        <f t="shared" si="17"/>
        <v>8550</v>
      </c>
      <c r="S93" s="51">
        <v>28.5</v>
      </c>
      <c r="T93" s="53">
        <f t="shared" si="18"/>
        <v>34.199999999999996</v>
      </c>
    </row>
    <row r="94" spans="1:20" ht="115.5" thickBot="1" x14ac:dyDescent="0.3">
      <c r="A94" s="33" t="s">
        <v>277</v>
      </c>
      <c r="B94" s="32" t="s">
        <v>26</v>
      </c>
      <c r="C94" s="33" t="s">
        <v>278</v>
      </c>
      <c r="D94" s="23" t="s">
        <v>23</v>
      </c>
      <c r="E94" s="23">
        <v>20</v>
      </c>
      <c r="F94" s="23">
        <v>250</v>
      </c>
      <c r="G94" s="54">
        <v>92.087999999999994</v>
      </c>
      <c r="H94" s="17">
        <v>54</v>
      </c>
      <c r="I94" s="22">
        <v>56</v>
      </c>
      <c r="J94" s="25"/>
      <c r="K94" s="25"/>
      <c r="L94" s="25">
        <v>49</v>
      </c>
      <c r="M94" s="7">
        <f t="shared" si="12"/>
        <v>4</v>
      </c>
      <c r="N94" s="14">
        <f t="shared" si="13"/>
        <v>19.764478439867819</v>
      </c>
      <c r="O94" s="26">
        <f t="shared" si="14"/>
        <v>31.487141054433355</v>
      </c>
      <c r="P94" s="26" t="str">
        <f t="shared" si="15"/>
        <v>да</v>
      </c>
      <c r="Q94" s="27">
        <f t="shared" si="16"/>
        <v>62.77</v>
      </c>
      <c r="R94" s="27">
        <f t="shared" si="17"/>
        <v>15692.5</v>
      </c>
      <c r="S94" s="51">
        <v>76.739999999999995</v>
      </c>
      <c r="T94" s="53">
        <f t="shared" si="18"/>
        <v>92.087999999999994</v>
      </c>
    </row>
    <row r="95" spans="1:20" ht="141" thickBot="1" x14ac:dyDescent="0.3">
      <c r="A95" s="33" t="s">
        <v>132</v>
      </c>
      <c r="B95" s="32" t="s">
        <v>26</v>
      </c>
      <c r="C95" s="33" t="s">
        <v>133</v>
      </c>
      <c r="D95" s="23" t="s">
        <v>23</v>
      </c>
      <c r="E95" s="23">
        <v>20</v>
      </c>
      <c r="F95" s="23">
        <v>250</v>
      </c>
      <c r="G95" s="54">
        <v>39.6</v>
      </c>
      <c r="H95" s="17">
        <v>55</v>
      </c>
      <c r="I95" s="22">
        <v>56</v>
      </c>
      <c r="J95" s="25"/>
      <c r="K95" s="25"/>
      <c r="L95" s="25">
        <v>55</v>
      </c>
      <c r="M95" s="7">
        <f t="shared" si="12"/>
        <v>4</v>
      </c>
      <c r="N95" s="14">
        <f t="shared" si="13"/>
        <v>7.8807783033572676</v>
      </c>
      <c r="O95" s="26">
        <f t="shared" si="14"/>
        <v>15.332253508477175</v>
      </c>
      <c r="P95" s="26" t="str">
        <f t="shared" si="15"/>
        <v>да</v>
      </c>
      <c r="Q95" s="27">
        <f t="shared" si="16"/>
        <v>51.4</v>
      </c>
      <c r="R95" s="27">
        <f t="shared" si="17"/>
        <v>12850</v>
      </c>
      <c r="S95" s="51">
        <v>33</v>
      </c>
      <c r="T95" s="53">
        <f t="shared" si="18"/>
        <v>39.6</v>
      </c>
    </row>
    <row r="96" spans="1:20" ht="345" thickBot="1" x14ac:dyDescent="0.3">
      <c r="A96" s="33" t="s">
        <v>134</v>
      </c>
      <c r="B96" s="32" t="s">
        <v>26</v>
      </c>
      <c r="C96" s="33" t="s">
        <v>135</v>
      </c>
      <c r="D96" s="23" t="s">
        <v>23</v>
      </c>
      <c r="E96" s="23">
        <v>20</v>
      </c>
      <c r="F96" s="23">
        <v>250</v>
      </c>
      <c r="G96" s="54">
        <v>68.399999999999991</v>
      </c>
      <c r="H96" s="17"/>
      <c r="I96" s="22"/>
      <c r="J96" s="25"/>
      <c r="K96" s="25"/>
      <c r="L96" s="25">
        <v>49</v>
      </c>
      <c r="M96" s="7">
        <f t="shared" si="12"/>
        <v>2</v>
      </c>
      <c r="N96" s="14">
        <f t="shared" si="13"/>
        <v>13.717871555019016</v>
      </c>
      <c r="O96" s="26">
        <f t="shared" si="14"/>
        <v>23.36945750429134</v>
      </c>
      <c r="P96" s="26" t="str">
        <f t="shared" si="15"/>
        <v>да</v>
      </c>
      <c r="Q96" s="27">
        <f t="shared" si="16"/>
        <v>58.7</v>
      </c>
      <c r="R96" s="27">
        <f t="shared" si="17"/>
        <v>14675</v>
      </c>
      <c r="S96" s="51">
        <v>57</v>
      </c>
      <c r="T96" s="53">
        <f t="shared" si="18"/>
        <v>68.399999999999991</v>
      </c>
    </row>
    <row r="97" spans="1:20" ht="128.25" thickBot="1" x14ac:dyDescent="0.3">
      <c r="A97" s="33" t="s">
        <v>136</v>
      </c>
      <c r="B97" s="32" t="s">
        <v>26</v>
      </c>
      <c r="C97" s="33" t="s">
        <v>137</v>
      </c>
      <c r="D97" s="23" t="s">
        <v>23</v>
      </c>
      <c r="E97" s="23">
        <v>20</v>
      </c>
      <c r="F97" s="23">
        <v>250</v>
      </c>
      <c r="G97" s="54">
        <v>195.29999999999998</v>
      </c>
      <c r="H97" s="17">
        <v>77</v>
      </c>
      <c r="I97" s="20">
        <v>66</v>
      </c>
      <c r="J97" s="25"/>
      <c r="K97" s="25"/>
      <c r="L97" s="25">
        <v>79</v>
      </c>
      <c r="M97" s="7">
        <f t="shared" si="12"/>
        <v>4</v>
      </c>
      <c r="N97" s="14">
        <f t="shared" si="13"/>
        <v>60.918709769659422</v>
      </c>
      <c r="O97" s="26">
        <f t="shared" si="14"/>
        <v>58.390405223482624</v>
      </c>
      <c r="P97" s="26" t="str">
        <f t="shared" si="15"/>
        <v>нет</v>
      </c>
      <c r="Q97" s="27">
        <f t="shared" si="16"/>
        <v>104.33</v>
      </c>
      <c r="R97" s="27">
        <f t="shared" si="17"/>
        <v>26082.5</v>
      </c>
      <c r="S97" s="51">
        <v>162.75</v>
      </c>
      <c r="T97" s="53">
        <f t="shared" si="18"/>
        <v>195.29999999999998</v>
      </c>
    </row>
    <row r="98" spans="1:20" ht="89.25" x14ac:dyDescent="0.25">
      <c r="A98" s="40" t="s">
        <v>279</v>
      </c>
      <c r="B98" s="41"/>
      <c r="C98" s="34" t="s">
        <v>321</v>
      </c>
      <c r="D98" s="23" t="s">
        <v>23</v>
      </c>
      <c r="E98" s="23">
        <v>20</v>
      </c>
      <c r="F98" s="23">
        <v>250</v>
      </c>
      <c r="G98" s="54">
        <v>24.641999999999999</v>
      </c>
      <c r="H98" s="17"/>
      <c r="I98" s="20"/>
      <c r="J98" s="25"/>
      <c r="K98" s="25"/>
      <c r="L98" s="25"/>
      <c r="M98" s="7">
        <f t="shared" si="12"/>
        <v>1</v>
      </c>
      <c r="N98" s="14" t="e">
        <f t="shared" si="13"/>
        <v>#DIV/0!</v>
      </c>
      <c r="O98" s="26" t="e">
        <f t="shared" si="14"/>
        <v>#DIV/0!</v>
      </c>
      <c r="P98" s="26" t="e">
        <f t="shared" si="15"/>
        <v>#DIV/0!</v>
      </c>
      <c r="Q98" s="27">
        <f t="shared" si="16"/>
        <v>24.64</v>
      </c>
      <c r="R98" s="27">
        <f t="shared" si="17"/>
        <v>6160</v>
      </c>
      <c r="S98" s="51">
        <v>20.535</v>
      </c>
      <c r="T98" s="53">
        <f t="shared" si="18"/>
        <v>24.641999999999999</v>
      </c>
    </row>
    <row r="99" spans="1:20" ht="76.5" x14ac:dyDescent="0.25">
      <c r="A99" s="28" t="s">
        <v>138</v>
      </c>
      <c r="B99" s="46" t="s">
        <v>26</v>
      </c>
      <c r="C99" s="28" t="s">
        <v>305</v>
      </c>
      <c r="D99" s="23" t="s">
        <v>23</v>
      </c>
      <c r="E99" s="23">
        <v>20</v>
      </c>
      <c r="F99" s="23">
        <v>250</v>
      </c>
      <c r="G99" s="54">
        <v>372</v>
      </c>
      <c r="H99" s="17">
        <v>372</v>
      </c>
      <c r="I99" s="21">
        <v>400</v>
      </c>
      <c r="J99" s="25"/>
      <c r="K99" s="25"/>
      <c r="L99" s="25"/>
      <c r="M99" s="7">
        <f t="shared" si="12"/>
        <v>3</v>
      </c>
      <c r="N99" s="14">
        <f t="shared" si="13"/>
        <v>16.165808052800823</v>
      </c>
      <c r="O99" s="26">
        <f t="shared" si="14"/>
        <v>4.2393223855455444</v>
      </c>
      <c r="P99" s="26" t="str">
        <f t="shared" si="15"/>
        <v>да</v>
      </c>
      <c r="Q99" s="27">
        <f t="shared" si="16"/>
        <v>381.33</v>
      </c>
      <c r="R99" s="27">
        <f t="shared" si="17"/>
        <v>95332.5</v>
      </c>
      <c r="S99" s="51">
        <v>310</v>
      </c>
      <c r="T99" s="53">
        <f t="shared" si="18"/>
        <v>372</v>
      </c>
    </row>
    <row r="100" spans="1:20" ht="15.75" thickBot="1" x14ac:dyDescent="0.3">
      <c r="A100" s="33" t="s">
        <v>139</v>
      </c>
      <c r="B100" s="32"/>
      <c r="C100" s="33" t="s">
        <v>140</v>
      </c>
      <c r="D100" s="23" t="s">
        <v>23</v>
      </c>
      <c r="E100" s="23">
        <v>20</v>
      </c>
      <c r="F100" s="23">
        <v>250</v>
      </c>
      <c r="G100" s="54">
        <v>27</v>
      </c>
      <c r="H100" s="17">
        <v>25</v>
      </c>
      <c r="I100" s="21">
        <v>34</v>
      </c>
      <c r="J100" s="25"/>
      <c r="K100" s="25"/>
      <c r="L100" s="25">
        <v>32</v>
      </c>
      <c r="M100" s="7">
        <f t="shared" si="12"/>
        <v>4</v>
      </c>
      <c r="N100" s="14">
        <f t="shared" si="13"/>
        <v>4.2031734043061642</v>
      </c>
      <c r="O100" s="26">
        <f t="shared" si="14"/>
        <v>14.248045438325979</v>
      </c>
      <c r="P100" s="26" t="str">
        <f t="shared" si="15"/>
        <v>да</v>
      </c>
      <c r="Q100" s="27">
        <f t="shared" si="16"/>
        <v>29.5</v>
      </c>
      <c r="R100" s="27">
        <f t="shared" si="17"/>
        <v>7375</v>
      </c>
      <c r="S100" s="51">
        <v>22.5</v>
      </c>
      <c r="T100" s="53">
        <f t="shared" si="18"/>
        <v>27</v>
      </c>
    </row>
    <row r="101" spans="1:20" ht="64.5" thickBot="1" x14ac:dyDescent="0.3">
      <c r="A101" s="33" t="s">
        <v>141</v>
      </c>
      <c r="B101" s="32"/>
      <c r="C101" s="33" t="s">
        <v>142</v>
      </c>
      <c r="D101" s="23" t="s">
        <v>23</v>
      </c>
      <c r="E101" s="23">
        <v>20</v>
      </c>
      <c r="F101" s="23">
        <v>250</v>
      </c>
      <c r="G101" s="54">
        <v>6.6240000000000006</v>
      </c>
      <c r="H101" s="17">
        <v>6</v>
      </c>
      <c r="I101" s="21">
        <v>7</v>
      </c>
      <c r="J101" s="25"/>
      <c r="K101" s="25"/>
      <c r="L101" s="25">
        <v>12</v>
      </c>
      <c r="M101" s="7">
        <f t="shared" si="12"/>
        <v>4</v>
      </c>
      <c r="N101" s="14">
        <f t="shared" si="13"/>
        <v>2.760319788237104</v>
      </c>
      <c r="O101" s="26">
        <f t="shared" si="14"/>
        <v>34.896583922087281</v>
      </c>
      <c r="P101" s="26" t="str">
        <f t="shared" si="15"/>
        <v>нет</v>
      </c>
      <c r="Q101" s="27">
        <f t="shared" si="16"/>
        <v>7.91</v>
      </c>
      <c r="R101" s="27">
        <f t="shared" si="17"/>
        <v>1977.5</v>
      </c>
      <c r="S101" s="51">
        <v>5.5200000000000005</v>
      </c>
      <c r="T101" s="53">
        <f t="shared" si="18"/>
        <v>6.6240000000000006</v>
      </c>
    </row>
    <row r="102" spans="1:20" ht="64.5" thickBot="1" x14ac:dyDescent="0.3">
      <c r="A102" s="33" t="s">
        <v>143</v>
      </c>
      <c r="B102" s="32"/>
      <c r="C102" s="33" t="s">
        <v>144</v>
      </c>
      <c r="D102" s="23" t="s">
        <v>23</v>
      </c>
      <c r="E102" s="23">
        <v>20</v>
      </c>
      <c r="F102" s="23">
        <v>250</v>
      </c>
      <c r="G102" s="54">
        <v>7.4519999999999982</v>
      </c>
      <c r="H102" s="17">
        <v>14</v>
      </c>
      <c r="I102" s="21">
        <v>7</v>
      </c>
      <c r="J102" s="25"/>
      <c r="K102" s="25"/>
      <c r="L102" s="25">
        <v>12</v>
      </c>
      <c r="M102" s="7">
        <f t="shared" si="12"/>
        <v>4</v>
      </c>
      <c r="N102" s="14">
        <f t="shared" si="13"/>
        <v>3.4371142935123165</v>
      </c>
      <c r="O102" s="26">
        <f t="shared" si="14"/>
        <v>33.99717402089334</v>
      </c>
      <c r="P102" s="26" t="str">
        <f t="shared" si="15"/>
        <v>нет</v>
      </c>
      <c r="Q102" s="27">
        <f t="shared" si="16"/>
        <v>10.11</v>
      </c>
      <c r="R102" s="27">
        <f t="shared" si="17"/>
        <v>2527.5</v>
      </c>
      <c r="S102" s="51">
        <v>6.2099999999999991</v>
      </c>
      <c r="T102" s="53">
        <f t="shared" si="18"/>
        <v>7.4519999999999982</v>
      </c>
    </row>
    <row r="103" spans="1:20" ht="26.25" thickBot="1" x14ac:dyDescent="0.3">
      <c r="A103" s="35" t="s">
        <v>145</v>
      </c>
      <c r="B103" s="32"/>
      <c r="C103" s="33" t="s">
        <v>146</v>
      </c>
      <c r="D103" s="23" t="s">
        <v>23</v>
      </c>
      <c r="E103" s="23">
        <v>20</v>
      </c>
      <c r="F103" s="23">
        <v>250</v>
      </c>
      <c r="G103" s="54">
        <v>12.132</v>
      </c>
      <c r="H103" s="17">
        <v>11</v>
      </c>
      <c r="I103" s="21">
        <v>11.5</v>
      </c>
      <c r="J103" s="25"/>
      <c r="K103" s="25"/>
      <c r="L103" s="25">
        <v>12.1</v>
      </c>
      <c r="M103" s="7">
        <f t="shared" si="12"/>
        <v>4</v>
      </c>
      <c r="N103" s="14">
        <f t="shared" si="13"/>
        <v>0.54021724025309159</v>
      </c>
      <c r="O103" s="26">
        <f t="shared" si="14"/>
        <v>4.6251476049066067</v>
      </c>
      <c r="P103" s="26" t="str">
        <f t="shared" si="15"/>
        <v>да</v>
      </c>
      <c r="Q103" s="27">
        <f t="shared" si="16"/>
        <v>11.68</v>
      </c>
      <c r="R103" s="27">
        <f t="shared" si="17"/>
        <v>2920</v>
      </c>
      <c r="S103" s="51">
        <v>10.11</v>
      </c>
      <c r="T103" s="53">
        <f t="shared" si="18"/>
        <v>12.132</v>
      </c>
    </row>
    <row r="104" spans="1:20" ht="26.25" thickBot="1" x14ac:dyDescent="0.3">
      <c r="A104" s="35" t="s">
        <v>147</v>
      </c>
      <c r="B104" s="32"/>
      <c r="C104" s="33" t="s">
        <v>146</v>
      </c>
      <c r="D104" s="23" t="s">
        <v>23</v>
      </c>
      <c r="E104" s="23">
        <v>20</v>
      </c>
      <c r="F104" s="23">
        <v>250</v>
      </c>
      <c r="G104" s="54">
        <v>26.55</v>
      </c>
      <c r="H104" s="17">
        <v>22</v>
      </c>
      <c r="I104" s="21">
        <v>23.5</v>
      </c>
      <c r="J104" s="25"/>
      <c r="K104" s="25"/>
      <c r="L104" s="25">
        <v>24.2</v>
      </c>
      <c r="M104" s="7">
        <f t="shared" si="12"/>
        <v>4</v>
      </c>
      <c r="N104" s="14">
        <f t="shared" si="13"/>
        <v>1.8953363817539095</v>
      </c>
      <c r="O104" s="26">
        <f t="shared" si="14"/>
        <v>7.8775410712963829</v>
      </c>
      <c r="P104" s="26" t="str">
        <f t="shared" si="15"/>
        <v>да</v>
      </c>
      <c r="Q104" s="27">
        <f t="shared" si="16"/>
        <v>24.06</v>
      </c>
      <c r="R104" s="27">
        <f t="shared" si="17"/>
        <v>6015</v>
      </c>
      <c r="S104" s="51">
        <v>22.125</v>
      </c>
      <c r="T104" s="53">
        <f t="shared" si="18"/>
        <v>26.55</v>
      </c>
    </row>
    <row r="105" spans="1:20" ht="26.25" thickBot="1" x14ac:dyDescent="0.3">
      <c r="A105" s="33" t="s">
        <v>148</v>
      </c>
      <c r="B105" s="32"/>
      <c r="C105" s="38" t="s">
        <v>146</v>
      </c>
      <c r="D105" s="23" t="s">
        <v>23</v>
      </c>
      <c r="E105" s="23">
        <v>20</v>
      </c>
      <c r="F105" s="23">
        <v>250</v>
      </c>
      <c r="G105" s="54">
        <v>47.969999999999992</v>
      </c>
      <c r="H105" s="17">
        <v>40</v>
      </c>
      <c r="I105" s="21">
        <v>42</v>
      </c>
      <c r="J105" s="25"/>
      <c r="K105" s="25"/>
      <c r="L105" s="25">
        <v>44</v>
      </c>
      <c r="M105" s="7">
        <f t="shared" si="12"/>
        <v>4</v>
      </c>
      <c r="N105" s="14">
        <f t="shared" si="13"/>
        <v>3.402484386444701</v>
      </c>
      <c r="O105" s="26">
        <f t="shared" si="14"/>
        <v>7.8236017163593949</v>
      </c>
      <c r="P105" s="26" t="str">
        <f t="shared" si="15"/>
        <v>да</v>
      </c>
      <c r="Q105" s="27">
        <f t="shared" si="16"/>
        <v>43.49</v>
      </c>
      <c r="R105" s="27">
        <f t="shared" si="17"/>
        <v>10872.5</v>
      </c>
      <c r="S105" s="51">
        <v>39.974999999999994</v>
      </c>
      <c r="T105" s="53">
        <f t="shared" si="18"/>
        <v>47.969999999999992</v>
      </c>
    </row>
    <row r="106" spans="1:20" ht="128.25" thickBot="1" x14ac:dyDescent="0.3">
      <c r="A106" s="40" t="s">
        <v>149</v>
      </c>
      <c r="B106" s="49"/>
      <c r="C106" s="28" t="s">
        <v>306</v>
      </c>
      <c r="D106" s="23" t="s">
        <v>23</v>
      </c>
      <c r="E106" s="23">
        <v>20</v>
      </c>
      <c r="F106" s="23">
        <v>250</v>
      </c>
      <c r="G106" s="54">
        <v>2.0879999999999996</v>
      </c>
      <c r="H106" s="17">
        <v>12</v>
      </c>
      <c r="I106" s="21">
        <v>4.2</v>
      </c>
      <c r="J106" s="25"/>
      <c r="K106" s="25"/>
      <c r="L106" s="25">
        <v>6</v>
      </c>
      <c r="M106" s="7">
        <f t="shared" si="12"/>
        <v>4</v>
      </c>
      <c r="N106" s="14">
        <f t="shared" si="13"/>
        <v>4.2631374987599608</v>
      </c>
      <c r="O106" s="26">
        <f t="shared" si="14"/>
        <v>70.232907722569365</v>
      </c>
      <c r="P106" s="26" t="str">
        <f t="shared" si="15"/>
        <v>нет</v>
      </c>
      <c r="Q106" s="27">
        <f t="shared" si="16"/>
        <v>6.07</v>
      </c>
      <c r="R106" s="27">
        <f t="shared" si="17"/>
        <v>1517.5</v>
      </c>
      <c r="S106" s="51">
        <v>1.7399999999999998</v>
      </c>
      <c r="T106" s="53">
        <f t="shared" si="18"/>
        <v>2.0879999999999996</v>
      </c>
    </row>
    <row r="107" spans="1:20" ht="114.75" x14ac:dyDescent="0.25">
      <c r="A107" s="40" t="s">
        <v>150</v>
      </c>
      <c r="B107" s="49"/>
      <c r="C107" s="52" t="s">
        <v>307</v>
      </c>
      <c r="D107" s="23" t="s">
        <v>23</v>
      </c>
      <c r="E107" s="23">
        <v>20</v>
      </c>
      <c r="F107" s="23">
        <v>250</v>
      </c>
      <c r="G107" s="54">
        <v>6.48</v>
      </c>
      <c r="H107" s="17">
        <v>4</v>
      </c>
      <c r="I107" s="21">
        <v>12.6</v>
      </c>
      <c r="J107" s="25"/>
      <c r="K107" s="25"/>
      <c r="L107" s="25">
        <v>15</v>
      </c>
      <c r="M107" s="7">
        <f t="shared" si="12"/>
        <v>4</v>
      </c>
      <c r="N107" s="14">
        <f t="shared" si="13"/>
        <v>5.1390271452873257</v>
      </c>
      <c r="O107" s="26">
        <f t="shared" si="14"/>
        <v>53.981377576547537</v>
      </c>
      <c r="P107" s="26" t="str">
        <f t="shared" si="15"/>
        <v>нет</v>
      </c>
      <c r="Q107" s="27">
        <f t="shared" si="16"/>
        <v>9.52</v>
      </c>
      <c r="R107" s="27">
        <f t="shared" si="17"/>
        <v>2380</v>
      </c>
      <c r="S107" s="51">
        <v>5.4</v>
      </c>
      <c r="T107" s="53">
        <f t="shared" si="18"/>
        <v>6.48</v>
      </c>
    </row>
    <row r="108" spans="1:20" ht="38.25" x14ac:dyDescent="0.25">
      <c r="A108" s="28" t="s">
        <v>151</v>
      </c>
      <c r="B108" s="46"/>
      <c r="C108" s="28" t="s">
        <v>308</v>
      </c>
      <c r="D108" s="45" t="s">
        <v>23</v>
      </c>
      <c r="E108" s="23">
        <v>20</v>
      </c>
      <c r="F108" s="23">
        <v>250</v>
      </c>
      <c r="G108" s="54">
        <v>4.1399999999999997</v>
      </c>
      <c r="H108" s="17">
        <v>5.4</v>
      </c>
      <c r="I108" s="21">
        <v>5.67</v>
      </c>
      <c r="J108" s="25"/>
      <c r="K108" s="25"/>
      <c r="L108" s="25">
        <v>5.94</v>
      </c>
      <c r="M108" s="7">
        <f t="shared" si="12"/>
        <v>4</v>
      </c>
      <c r="N108" s="14">
        <f t="shared" si="13"/>
        <v>0.79613650420850179</v>
      </c>
      <c r="O108" s="26">
        <f t="shared" si="14"/>
        <v>15.049839399026499</v>
      </c>
      <c r="P108" s="26" t="str">
        <f t="shared" si="15"/>
        <v>да</v>
      </c>
      <c r="Q108" s="27">
        <f t="shared" si="16"/>
        <v>5.29</v>
      </c>
      <c r="R108" s="27">
        <f t="shared" si="17"/>
        <v>1322.5</v>
      </c>
      <c r="S108" s="51">
        <v>3.4499999999999997</v>
      </c>
      <c r="T108" s="53">
        <f t="shared" si="18"/>
        <v>4.1399999999999997</v>
      </c>
    </row>
    <row r="109" spans="1:20" ht="25.5" x14ac:dyDescent="0.25">
      <c r="A109" s="28" t="s">
        <v>280</v>
      </c>
      <c r="B109" s="46"/>
      <c r="C109" s="28" t="s">
        <v>309</v>
      </c>
      <c r="D109" s="45" t="s">
        <v>23</v>
      </c>
      <c r="E109" s="23">
        <v>20</v>
      </c>
      <c r="F109" s="23">
        <v>250</v>
      </c>
      <c r="G109" s="54">
        <v>18.215999999999998</v>
      </c>
      <c r="H109" s="17">
        <v>11</v>
      </c>
      <c r="I109" s="21">
        <v>11.55</v>
      </c>
      <c r="J109" s="25"/>
      <c r="K109" s="25"/>
      <c r="L109" s="25">
        <v>12.1</v>
      </c>
      <c r="M109" s="7">
        <f t="shared" si="12"/>
        <v>4</v>
      </c>
      <c r="N109" s="14">
        <f t="shared" si="13"/>
        <v>3.36311938533261</v>
      </c>
      <c r="O109" s="26">
        <f t="shared" si="14"/>
        <v>25.439632264240618</v>
      </c>
      <c r="P109" s="26" t="str">
        <f t="shared" si="15"/>
        <v>да</v>
      </c>
      <c r="Q109" s="27">
        <f t="shared" si="16"/>
        <v>13.22</v>
      </c>
      <c r="R109" s="27">
        <f t="shared" si="17"/>
        <v>3305</v>
      </c>
      <c r="S109" s="51">
        <v>15.18</v>
      </c>
      <c r="T109" s="53">
        <f t="shared" si="18"/>
        <v>18.215999999999998</v>
      </c>
    </row>
    <row r="110" spans="1:20" ht="38.25" x14ac:dyDescent="0.25">
      <c r="A110" s="28" t="s">
        <v>281</v>
      </c>
      <c r="B110" s="46"/>
      <c r="C110" s="28" t="s">
        <v>310</v>
      </c>
      <c r="D110" s="45" t="s">
        <v>23</v>
      </c>
      <c r="E110" s="23">
        <v>20</v>
      </c>
      <c r="F110" s="23">
        <v>250</v>
      </c>
      <c r="G110" s="54">
        <v>20.7</v>
      </c>
      <c r="H110" s="17">
        <v>24</v>
      </c>
      <c r="I110" s="21">
        <v>25.2</v>
      </c>
      <c r="J110" s="25"/>
      <c r="K110" s="25"/>
      <c r="L110" s="25">
        <v>26.4</v>
      </c>
      <c r="M110" s="7">
        <f t="shared" si="12"/>
        <v>4</v>
      </c>
      <c r="N110" s="14">
        <f t="shared" si="13"/>
        <v>2.4540850297683923</v>
      </c>
      <c r="O110" s="26">
        <f t="shared" si="14"/>
        <v>10.191383013988341</v>
      </c>
      <c r="P110" s="26" t="str">
        <f t="shared" si="15"/>
        <v>да</v>
      </c>
      <c r="Q110" s="27">
        <f t="shared" si="16"/>
        <v>24.08</v>
      </c>
      <c r="R110" s="27">
        <f t="shared" si="17"/>
        <v>6020</v>
      </c>
      <c r="S110" s="51">
        <v>17.25</v>
      </c>
      <c r="T110" s="53">
        <f t="shared" si="18"/>
        <v>20.7</v>
      </c>
    </row>
    <row r="111" spans="1:20" ht="25.5" x14ac:dyDescent="0.25">
      <c r="A111" s="28" t="s">
        <v>282</v>
      </c>
      <c r="B111" s="46"/>
      <c r="C111" s="28" t="s">
        <v>311</v>
      </c>
      <c r="D111" s="45" t="s">
        <v>23</v>
      </c>
      <c r="E111" s="23">
        <v>20</v>
      </c>
      <c r="F111" s="23">
        <v>250</v>
      </c>
      <c r="G111" s="54">
        <v>3.8159999999999998</v>
      </c>
      <c r="H111" s="17">
        <v>3.4</v>
      </c>
      <c r="I111" s="21">
        <v>3.57</v>
      </c>
      <c r="J111" s="25"/>
      <c r="K111" s="25"/>
      <c r="L111" s="25">
        <v>3.7</v>
      </c>
      <c r="M111" s="7">
        <f t="shared" si="12"/>
        <v>4</v>
      </c>
      <c r="N111" s="14">
        <f t="shared" si="13"/>
        <v>0.17862064083787557</v>
      </c>
      <c r="O111" s="26">
        <f t="shared" si="14"/>
        <v>4.9342718463501534</v>
      </c>
      <c r="P111" s="26" t="str">
        <f t="shared" si="15"/>
        <v>да</v>
      </c>
      <c r="Q111" s="27">
        <f t="shared" si="16"/>
        <v>3.62</v>
      </c>
      <c r="R111" s="27">
        <f t="shared" si="17"/>
        <v>905</v>
      </c>
      <c r="S111" s="51">
        <v>3.18</v>
      </c>
      <c r="T111" s="53">
        <f t="shared" si="18"/>
        <v>3.8159999999999998</v>
      </c>
    </row>
    <row r="112" spans="1:20" ht="15.75" thickBot="1" x14ac:dyDescent="0.3">
      <c r="A112" s="33" t="s">
        <v>152</v>
      </c>
      <c r="B112" s="32"/>
      <c r="C112" s="33" t="s">
        <v>153</v>
      </c>
      <c r="D112" s="23" t="s">
        <v>23</v>
      </c>
      <c r="E112" s="23">
        <v>20</v>
      </c>
      <c r="F112" s="23">
        <v>250</v>
      </c>
      <c r="G112" s="54">
        <v>183.6</v>
      </c>
      <c r="H112" s="17">
        <v>220</v>
      </c>
      <c r="I112" s="21">
        <v>231</v>
      </c>
      <c r="J112" s="25"/>
      <c r="K112" s="25"/>
      <c r="L112" s="25">
        <v>242</v>
      </c>
      <c r="M112" s="7">
        <f t="shared" si="12"/>
        <v>4</v>
      </c>
      <c r="N112" s="14">
        <f t="shared" si="13"/>
        <v>25.344756196631028</v>
      </c>
      <c r="O112" s="26">
        <f t="shared" si="14"/>
        <v>11.565026783769577</v>
      </c>
      <c r="P112" s="26" t="str">
        <f t="shared" si="15"/>
        <v>да</v>
      </c>
      <c r="Q112" s="27">
        <f t="shared" si="16"/>
        <v>219.15</v>
      </c>
      <c r="R112" s="27">
        <f t="shared" si="17"/>
        <v>54787.5</v>
      </c>
      <c r="S112" s="51">
        <v>153</v>
      </c>
      <c r="T112" s="53">
        <f t="shared" si="18"/>
        <v>183.6</v>
      </c>
    </row>
    <row r="113" spans="1:20" ht="15.75" thickBot="1" x14ac:dyDescent="0.3">
      <c r="A113" s="33" t="s">
        <v>154</v>
      </c>
      <c r="B113" s="32"/>
      <c r="C113" s="33" t="s">
        <v>155</v>
      </c>
      <c r="D113" s="23" t="s">
        <v>23</v>
      </c>
      <c r="E113" s="23">
        <v>20</v>
      </c>
      <c r="F113" s="23">
        <v>250</v>
      </c>
      <c r="G113" s="54">
        <v>158.4</v>
      </c>
      <c r="H113" s="17">
        <v>120</v>
      </c>
      <c r="I113" s="21">
        <v>126</v>
      </c>
      <c r="J113" s="25"/>
      <c r="K113" s="25"/>
      <c r="L113" s="25">
        <v>132</v>
      </c>
      <c r="M113" s="7">
        <f t="shared" si="12"/>
        <v>4</v>
      </c>
      <c r="N113" s="14">
        <f t="shared" si="13"/>
        <v>16.924538398432027</v>
      </c>
      <c r="O113" s="26">
        <f t="shared" si="14"/>
        <v>12.620834003305017</v>
      </c>
      <c r="P113" s="26" t="str">
        <f t="shared" si="15"/>
        <v>да</v>
      </c>
      <c r="Q113" s="27">
        <f t="shared" si="16"/>
        <v>134.1</v>
      </c>
      <c r="R113" s="27">
        <f t="shared" si="17"/>
        <v>33525</v>
      </c>
      <c r="S113" s="51">
        <v>132</v>
      </c>
      <c r="T113" s="53">
        <f t="shared" si="18"/>
        <v>158.4</v>
      </c>
    </row>
    <row r="114" spans="1:20" ht="15.75" thickBot="1" x14ac:dyDescent="0.3">
      <c r="A114" s="33" t="s">
        <v>156</v>
      </c>
      <c r="B114" s="32"/>
      <c r="C114" s="33" t="s">
        <v>155</v>
      </c>
      <c r="D114" s="23" t="s">
        <v>23</v>
      </c>
      <c r="E114" s="23">
        <v>20</v>
      </c>
      <c r="F114" s="23">
        <v>250</v>
      </c>
      <c r="G114" s="54">
        <v>158.4</v>
      </c>
      <c r="H114" s="17">
        <v>150</v>
      </c>
      <c r="I114" s="21">
        <v>157.5</v>
      </c>
      <c r="J114" s="25"/>
      <c r="K114" s="25"/>
      <c r="L114" s="25">
        <v>165</v>
      </c>
      <c r="M114" s="7">
        <f t="shared" si="12"/>
        <v>4</v>
      </c>
      <c r="N114" s="14">
        <f t="shared" si="13"/>
        <v>6.1402388661462783</v>
      </c>
      <c r="O114" s="26">
        <f t="shared" si="14"/>
        <v>3.8928795195246808</v>
      </c>
      <c r="P114" s="26" t="str">
        <f t="shared" si="15"/>
        <v>да</v>
      </c>
      <c r="Q114" s="27">
        <f t="shared" si="16"/>
        <v>157.72999999999999</v>
      </c>
      <c r="R114" s="27">
        <f t="shared" si="17"/>
        <v>39432.5</v>
      </c>
      <c r="S114" s="51">
        <v>132</v>
      </c>
      <c r="T114" s="53">
        <f t="shared" si="18"/>
        <v>158.4</v>
      </c>
    </row>
    <row r="115" spans="1:20" ht="15.75" thickBot="1" x14ac:dyDescent="0.3">
      <c r="A115" s="33" t="s">
        <v>157</v>
      </c>
      <c r="B115" s="32"/>
      <c r="C115" s="33" t="s">
        <v>155</v>
      </c>
      <c r="D115" s="23" t="s">
        <v>23</v>
      </c>
      <c r="E115" s="23">
        <v>20</v>
      </c>
      <c r="F115" s="23">
        <v>250</v>
      </c>
      <c r="G115" s="54">
        <v>158.4</v>
      </c>
      <c r="H115" s="17">
        <v>120</v>
      </c>
      <c r="I115" s="21">
        <v>126</v>
      </c>
      <c r="J115" s="25"/>
      <c r="K115" s="25"/>
      <c r="L115" s="25">
        <v>132</v>
      </c>
      <c r="M115" s="7">
        <f t="shared" si="12"/>
        <v>4</v>
      </c>
      <c r="N115" s="14">
        <f t="shared" si="13"/>
        <v>16.924538398432027</v>
      </c>
      <c r="O115" s="26">
        <f t="shared" si="14"/>
        <v>12.620834003305017</v>
      </c>
      <c r="P115" s="26" t="str">
        <f t="shared" si="15"/>
        <v>да</v>
      </c>
      <c r="Q115" s="27">
        <f t="shared" si="16"/>
        <v>134.1</v>
      </c>
      <c r="R115" s="27">
        <f t="shared" si="17"/>
        <v>33525</v>
      </c>
      <c r="S115" s="51">
        <v>132</v>
      </c>
      <c r="T115" s="53">
        <f t="shared" si="18"/>
        <v>158.4</v>
      </c>
    </row>
    <row r="116" spans="1:20" ht="15.75" thickBot="1" x14ac:dyDescent="0.3">
      <c r="A116" s="36" t="s">
        <v>158</v>
      </c>
      <c r="B116" s="37"/>
      <c r="C116" s="36" t="s">
        <v>155</v>
      </c>
      <c r="D116" s="23" t="s">
        <v>23</v>
      </c>
      <c r="E116" s="23">
        <v>20</v>
      </c>
      <c r="F116" s="23">
        <v>250</v>
      </c>
      <c r="G116" s="54">
        <v>468</v>
      </c>
      <c r="H116" s="17">
        <v>1000</v>
      </c>
      <c r="I116" s="21">
        <v>1050</v>
      </c>
      <c r="J116" s="25"/>
      <c r="K116" s="25"/>
      <c r="L116" s="25">
        <v>1200</v>
      </c>
      <c r="M116" s="7">
        <f t="shared" si="12"/>
        <v>4</v>
      </c>
      <c r="N116" s="14">
        <f t="shared" si="13"/>
        <v>319.18803235710453</v>
      </c>
      <c r="O116" s="26">
        <f t="shared" si="14"/>
        <v>34.339756036267296</v>
      </c>
      <c r="P116" s="26" t="str">
        <f t="shared" si="15"/>
        <v>нет</v>
      </c>
      <c r="Q116" s="27">
        <f t="shared" si="16"/>
        <v>929.5</v>
      </c>
      <c r="R116" s="27">
        <f t="shared" si="17"/>
        <v>232375</v>
      </c>
      <c r="S116" s="51">
        <v>390</v>
      </c>
      <c r="T116" s="53">
        <f t="shared" si="18"/>
        <v>468</v>
      </c>
    </row>
    <row r="117" spans="1:20" ht="15.75" thickBot="1" x14ac:dyDescent="0.3">
      <c r="A117" s="36" t="s">
        <v>159</v>
      </c>
      <c r="B117" s="37"/>
      <c r="C117" s="36" t="s">
        <v>155</v>
      </c>
      <c r="D117" s="23" t="s">
        <v>23</v>
      </c>
      <c r="E117" s="23">
        <v>20</v>
      </c>
      <c r="F117" s="23">
        <v>250</v>
      </c>
      <c r="G117" s="54">
        <v>468</v>
      </c>
      <c r="H117" s="17">
        <v>1000</v>
      </c>
      <c r="I117" s="21">
        <v>1050</v>
      </c>
      <c r="J117" s="25"/>
      <c r="K117" s="25"/>
      <c r="L117" s="25">
        <v>1200</v>
      </c>
      <c r="M117" s="7">
        <f t="shared" si="12"/>
        <v>4</v>
      </c>
      <c r="N117" s="14">
        <f t="shared" si="13"/>
        <v>319.18803235710453</v>
      </c>
      <c r="O117" s="26">
        <f t="shared" si="14"/>
        <v>34.339756036267296</v>
      </c>
      <c r="P117" s="26" t="str">
        <f t="shared" si="15"/>
        <v>нет</v>
      </c>
      <c r="Q117" s="27">
        <f t="shared" si="16"/>
        <v>929.5</v>
      </c>
      <c r="R117" s="27">
        <f t="shared" si="17"/>
        <v>232375</v>
      </c>
      <c r="S117" s="51">
        <v>390</v>
      </c>
      <c r="T117" s="53">
        <f t="shared" si="18"/>
        <v>468</v>
      </c>
    </row>
    <row r="118" spans="1:20" ht="15.75" thickBot="1" x14ac:dyDescent="0.3">
      <c r="A118" s="36" t="s">
        <v>160</v>
      </c>
      <c r="B118" s="37"/>
      <c r="C118" s="36" t="s">
        <v>155</v>
      </c>
      <c r="D118" s="23" t="s">
        <v>23</v>
      </c>
      <c r="E118" s="23">
        <v>20</v>
      </c>
      <c r="F118" s="23">
        <v>250</v>
      </c>
      <c r="G118" s="54">
        <v>468</v>
      </c>
      <c r="H118" s="17">
        <v>1000</v>
      </c>
      <c r="I118" s="21">
        <v>1050</v>
      </c>
      <c r="J118" s="25"/>
      <c r="K118" s="25"/>
      <c r="L118" s="25">
        <v>1200</v>
      </c>
      <c r="M118" s="7">
        <f t="shared" si="12"/>
        <v>4</v>
      </c>
      <c r="N118" s="14">
        <f t="shared" si="13"/>
        <v>319.18803235710453</v>
      </c>
      <c r="O118" s="26">
        <f t="shared" si="14"/>
        <v>34.339756036267296</v>
      </c>
      <c r="P118" s="26" t="str">
        <f t="shared" si="15"/>
        <v>нет</v>
      </c>
      <c r="Q118" s="27">
        <f t="shared" si="16"/>
        <v>929.5</v>
      </c>
      <c r="R118" s="27">
        <f t="shared" si="17"/>
        <v>232375</v>
      </c>
      <c r="S118" s="51">
        <v>390</v>
      </c>
      <c r="T118" s="53">
        <f t="shared" si="18"/>
        <v>468</v>
      </c>
    </row>
    <row r="119" spans="1:20" ht="15.75" thickBot="1" x14ac:dyDescent="0.3">
      <c r="A119" s="33" t="s">
        <v>161</v>
      </c>
      <c r="B119" s="32"/>
      <c r="C119" s="33" t="s">
        <v>155</v>
      </c>
      <c r="D119" s="23" t="s">
        <v>23</v>
      </c>
      <c r="E119" s="23">
        <v>20</v>
      </c>
      <c r="F119" s="23">
        <v>250</v>
      </c>
      <c r="G119" s="54">
        <v>129.6</v>
      </c>
      <c r="H119" s="17">
        <v>119</v>
      </c>
      <c r="I119" s="21">
        <v>132</v>
      </c>
      <c r="J119" s="25"/>
      <c r="K119" s="25"/>
      <c r="L119" s="25">
        <v>120</v>
      </c>
      <c r="M119" s="7">
        <f t="shared" si="12"/>
        <v>4</v>
      </c>
      <c r="N119" s="14">
        <f t="shared" si="13"/>
        <v>6.6098411478642953</v>
      </c>
      <c r="O119" s="26">
        <f t="shared" si="14"/>
        <v>5.2815350761999964</v>
      </c>
      <c r="P119" s="26" t="str">
        <f t="shared" si="15"/>
        <v>да</v>
      </c>
      <c r="Q119" s="27">
        <f t="shared" si="16"/>
        <v>125.15</v>
      </c>
      <c r="R119" s="27">
        <f t="shared" si="17"/>
        <v>31287.5</v>
      </c>
      <c r="S119" s="51">
        <v>108</v>
      </c>
      <c r="T119" s="53">
        <f t="shared" si="18"/>
        <v>129.6</v>
      </c>
    </row>
    <row r="120" spans="1:20" ht="15.75" thickBot="1" x14ac:dyDescent="0.3">
      <c r="A120" s="33" t="s">
        <v>162</v>
      </c>
      <c r="B120" s="32"/>
      <c r="C120" s="33" t="s">
        <v>155</v>
      </c>
      <c r="D120" s="23" t="s">
        <v>23</v>
      </c>
      <c r="E120" s="23">
        <v>20</v>
      </c>
      <c r="F120" s="23">
        <v>250</v>
      </c>
      <c r="G120" s="54">
        <v>129.6</v>
      </c>
      <c r="H120" s="17">
        <v>99</v>
      </c>
      <c r="I120" s="21">
        <v>112</v>
      </c>
      <c r="J120" s="25"/>
      <c r="K120" s="25"/>
      <c r="L120" s="25">
        <v>110</v>
      </c>
      <c r="M120" s="7">
        <f t="shared" si="12"/>
        <v>4</v>
      </c>
      <c r="N120" s="14">
        <f t="shared" si="13"/>
        <v>12.663201280350345</v>
      </c>
      <c r="O120" s="26">
        <f t="shared" si="14"/>
        <v>11.241190661651437</v>
      </c>
      <c r="P120" s="26" t="str">
        <f t="shared" si="15"/>
        <v>да</v>
      </c>
      <c r="Q120" s="27">
        <f t="shared" si="16"/>
        <v>112.65</v>
      </c>
      <c r="R120" s="27">
        <f t="shared" si="17"/>
        <v>28162.5</v>
      </c>
      <c r="S120" s="51">
        <v>108</v>
      </c>
      <c r="T120" s="53">
        <f t="shared" si="18"/>
        <v>129.6</v>
      </c>
    </row>
    <row r="121" spans="1:20" ht="15.75" thickBot="1" x14ac:dyDescent="0.3">
      <c r="A121" s="33" t="s">
        <v>163</v>
      </c>
      <c r="B121" s="32"/>
      <c r="C121" s="33" t="s">
        <v>155</v>
      </c>
      <c r="D121" s="23" t="s">
        <v>23</v>
      </c>
      <c r="E121" s="23">
        <v>20</v>
      </c>
      <c r="F121" s="23">
        <v>250</v>
      </c>
      <c r="G121" s="54">
        <v>324</v>
      </c>
      <c r="H121" s="17">
        <v>220</v>
      </c>
      <c r="I121" s="21">
        <v>219</v>
      </c>
      <c r="J121" s="25"/>
      <c r="K121" s="25"/>
      <c r="L121" s="25">
        <v>250</v>
      </c>
      <c r="M121" s="7">
        <f t="shared" si="12"/>
        <v>4</v>
      </c>
      <c r="N121" s="14">
        <f t="shared" si="13"/>
        <v>49.311087326617873</v>
      </c>
      <c r="O121" s="26">
        <f t="shared" si="14"/>
        <v>19.471307927588498</v>
      </c>
      <c r="P121" s="26" t="str">
        <f t="shared" si="15"/>
        <v>да</v>
      </c>
      <c r="Q121" s="27">
        <f t="shared" si="16"/>
        <v>253.25</v>
      </c>
      <c r="R121" s="27">
        <f t="shared" si="17"/>
        <v>63312.5</v>
      </c>
      <c r="S121" s="51">
        <v>270</v>
      </c>
      <c r="T121" s="53">
        <f t="shared" si="18"/>
        <v>324</v>
      </c>
    </row>
    <row r="122" spans="1:20" ht="15.75" thickBot="1" x14ac:dyDescent="0.3">
      <c r="A122" s="33" t="s">
        <v>164</v>
      </c>
      <c r="B122" s="32"/>
      <c r="C122" s="33" t="s">
        <v>155</v>
      </c>
      <c r="D122" s="23" t="s">
        <v>23</v>
      </c>
      <c r="E122" s="23">
        <v>20</v>
      </c>
      <c r="F122" s="23">
        <v>250</v>
      </c>
      <c r="G122" s="54">
        <v>324</v>
      </c>
      <c r="H122" s="17">
        <v>220</v>
      </c>
      <c r="I122" s="21">
        <v>219</v>
      </c>
      <c r="J122" s="25"/>
      <c r="K122" s="25"/>
      <c r="L122" s="25">
        <v>250</v>
      </c>
      <c r="M122" s="7">
        <f t="shared" si="12"/>
        <v>4</v>
      </c>
      <c r="N122" s="14">
        <f t="shared" si="13"/>
        <v>49.311087326617873</v>
      </c>
      <c r="O122" s="26">
        <f t="shared" si="14"/>
        <v>19.471307927588498</v>
      </c>
      <c r="P122" s="26" t="str">
        <f t="shared" si="15"/>
        <v>да</v>
      </c>
      <c r="Q122" s="27">
        <f t="shared" si="16"/>
        <v>253.25</v>
      </c>
      <c r="R122" s="27">
        <f t="shared" si="17"/>
        <v>63312.5</v>
      </c>
      <c r="S122" s="51">
        <v>270</v>
      </c>
      <c r="T122" s="53">
        <f t="shared" si="18"/>
        <v>324</v>
      </c>
    </row>
    <row r="123" spans="1:20" ht="15.75" thickBot="1" x14ac:dyDescent="0.3">
      <c r="A123" s="33" t="s">
        <v>165</v>
      </c>
      <c r="B123" s="32"/>
      <c r="C123" s="33" t="s">
        <v>155</v>
      </c>
      <c r="D123" s="23" t="s">
        <v>23</v>
      </c>
      <c r="E123" s="23">
        <v>20</v>
      </c>
      <c r="F123" s="23">
        <v>250</v>
      </c>
      <c r="G123" s="54">
        <v>324</v>
      </c>
      <c r="H123" s="17">
        <v>220</v>
      </c>
      <c r="I123" s="21">
        <v>219</v>
      </c>
      <c r="J123" s="25"/>
      <c r="K123" s="25"/>
      <c r="L123" s="25">
        <v>250</v>
      </c>
      <c r="M123" s="7">
        <f t="shared" si="12"/>
        <v>4</v>
      </c>
      <c r="N123" s="14">
        <f t="shared" si="13"/>
        <v>49.311087326617873</v>
      </c>
      <c r="O123" s="26">
        <f t="shared" si="14"/>
        <v>19.471307927588498</v>
      </c>
      <c r="P123" s="26" t="str">
        <f t="shared" si="15"/>
        <v>да</v>
      </c>
      <c r="Q123" s="27">
        <f t="shared" si="16"/>
        <v>253.25</v>
      </c>
      <c r="R123" s="27">
        <f t="shared" si="17"/>
        <v>63312.5</v>
      </c>
      <c r="S123" s="51">
        <v>270</v>
      </c>
      <c r="T123" s="53">
        <f t="shared" si="18"/>
        <v>324</v>
      </c>
    </row>
    <row r="124" spans="1:20" ht="15.75" thickBot="1" x14ac:dyDescent="0.3">
      <c r="A124" s="33" t="s">
        <v>166</v>
      </c>
      <c r="B124" s="32"/>
      <c r="C124" s="33" t="s">
        <v>155</v>
      </c>
      <c r="D124" s="23" t="s">
        <v>23</v>
      </c>
      <c r="E124" s="23">
        <v>20</v>
      </c>
      <c r="F124" s="23">
        <v>250</v>
      </c>
      <c r="G124" s="54">
        <v>324</v>
      </c>
      <c r="H124" s="17">
        <v>260</v>
      </c>
      <c r="I124" s="21">
        <v>245</v>
      </c>
      <c r="J124" s="25"/>
      <c r="K124" s="25"/>
      <c r="L124" s="25">
        <v>250</v>
      </c>
      <c r="M124" s="7">
        <f t="shared" si="12"/>
        <v>4</v>
      </c>
      <c r="N124" s="14">
        <f t="shared" si="13"/>
        <v>36.700363304287151</v>
      </c>
      <c r="O124" s="26">
        <f t="shared" si="14"/>
        <v>13.605324672580965</v>
      </c>
      <c r="P124" s="26" t="str">
        <f t="shared" si="15"/>
        <v>да</v>
      </c>
      <c r="Q124" s="27">
        <f t="shared" si="16"/>
        <v>269.75</v>
      </c>
      <c r="R124" s="27">
        <f t="shared" si="17"/>
        <v>67437.5</v>
      </c>
      <c r="S124" s="51">
        <v>270</v>
      </c>
      <c r="T124" s="53">
        <f t="shared" si="18"/>
        <v>324</v>
      </c>
    </row>
    <row r="125" spans="1:20" ht="15.75" thickBot="1" x14ac:dyDescent="0.3">
      <c r="A125" s="33" t="s">
        <v>167</v>
      </c>
      <c r="B125" s="32"/>
      <c r="C125" s="33" t="s">
        <v>155</v>
      </c>
      <c r="D125" s="23" t="s">
        <v>23</v>
      </c>
      <c r="E125" s="23">
        <v>20</v>
      </c>
      <c r="F125" s="23">
        <v>250</v>
      </c>
      <c r="G125" s="54">
        <v>230.39999999999998</v>
      </c>
      <c r="H125" s="17">
        <v>144</v>
      </c>
      <c r="I125" s="21">
        <v>154</v>
      </c>
      <c r="J125" s="25"/>
      <c r="K125" s="25"/>
      <c r="L125" s="25">
        <v>150</v>
      </c>
      <c r="M125" s="7">
        <f t="shared" si="12"/>
        <v>4</v>
      </c>
      <c r="N125" s="14">
        <f t="shared" si="13"/>
        <v>40.741134004835935</v>
      </c>
      <c r="O125" s="26">
        <f t="shared" si="14"/>
        <v>24.02189505002119</v>
      </c>
      <c r="P125" s="26" t="str">
        <f t="shared" si="15"/>
        <v>да</v>
      </c>
      <c r="Q125" s="27">
        <f t="shared" si="16"/>
        <v>169.6</v>
      </c>
      <c r="R125" s="27">
        <f t="shared" si="17"/>
        <v>42400</v>
      </c>
      <c r="S125" s="51">
        <v>192</v>
      </c>
      <c r="T125" s="53">
        <f t="shared" si="18"/>
        <v>230.39999999999998</v>
      </c>
    </row>
    <row r="126" spans="1:20" ht="15.75" thickBot="1" x14ac:dyDescent="0.3">
      <c r="A126" s="33" t="s">
        <v>168</v>
      </c>
      <c r="B126" s="32"/>
      <c r="C126" s="33" t="s">
        <v>155</v>
      </c>
      <c r="D126" s="23" t="s">
        <v>23</v>
      </c>
      <c r="E126" s="23">
        <v>20</v>
      </c>
      <c r="F126" s="23">
        <v>250</v>
      </c>
      <c r="G126" s="54">
        <v>230.39999999999998</v>
      </c>
      <c r="H126" s="17">
        <v>144</v>
      </c>
      <c r="I126" s="21">
        <v>154</v>
      </c>
      <c r="J126" s="25"/>
      <c r="K126" s="25"/>
      <c r="L126" s="25">
        <v>150</v>
      </c>
      <c r="M126" s="7">
        <f t="shared" si="12"/>
        <v>4</v>
      </c>
      <c r="N126" s="14">
        <f t="shared" si="13"/>
        <v>40.741134004835935</v>
      </c>
      <c r="O126" s="26">
        <f t="shared" si="14"/>
        <v>24.02189505002119</v>
      </c>
      <c r="P126" s="26" t="str">
        <f t="shared" si="15"/>
        <v>да</v>
      </c>
      <c r="Q126" s="27">
        <f t="shared" si="16"/>
        <v>169.6</v>
      </c>
      <c r="R126" s="27">
        <f t="shared" si="17"/>
        <v>42400</v>
      </c>
      <c r="S126" s="51">
        <v>192</v>
      </c>
      <c r="T126" s="53">
        <f t="shared" si="18"/>
        <v>230.39999999999998</v>
      </c>
    </row>
    <row r="127" spans="1:20" ht="15.75" thickBot="1" x14ac:dyDescent="0.3">
      <c r="A127" s="33" t="s">
        <v>169</v>
      </c>
      <c r="B127" s="32"/>
      <c r="C127" s="33" t="s">
        <v>155</v>
      </c>
      <c r="D127" s="23" t="s">
        <v>23</v>
      </c>
      <c r="E127" s="23">
        <v>20</v>
      </c>
      <c r="F127" s="23">
        <v>250</v>
      </c>
      <c r="G127" s="54">
        <v>54</v>
      </c>
      <c r="H127" s="17">
        <v>44</v>
      </c>
      <c r="I127" s="21">
        <v>154</v>
      </c>
      <c r="J127" s="25"/>
      <c r="K127" s="25"/>
      <c r="L127" s="25">
        <v>46</v>
      </c>
      <c r="M127" s="7">
        <f t="shared" si="12"/>
        <v>4</v>
      </c>
      <c r="N127" s="14">
        <f t="shared" si="13"/>
        <v>53.17580903631525</v>
      </c>
      <c r="O127" s="26">
        <f t="shared" si="14"/>
        <v>71.376924880960075</v>
      </c>
      <c r="P127" s="26" t="str">
        <f t="shared" si="15"/>
        <v>нет</v>
      </c>
      <c r="Q127" s="27">
        <f t="shared" si="16"/>
        <v>74.5</v>
      </c>
      <c r="R127" s="27">
        <f t="shared" si="17"/>
        <v>18625</v>
      </c>
      <c r="S127" s="51">
        <v>45</v>
      </c>
      <c r="T127" s="53">
        <f t="shared" si="18"/>
        <v>54</v>
      </c>
    </row>
    <row r="128" spans="1:20" ht="26.25" thickBot="1" x14ac:dyDescent="0.3">
      <c r="A128" s="33" t="s">
        <v>170</v>
      </c>
      <c r="B128" s="32"/>
      <c r="C128" s="33" t="s">
        <v>171</v>
      </c>
      <c r="D128" s="23" t="s">
        <v>23</v>
      </c>
      <c r="E128" s="23">
        <v>20</v>
      </c>
      <c r="F128" s="23">
        <v>250</v>
      </c>
      <c r="G128" s="54">
        <v>180</v>
      </c>
      <c r="H128" s="17">
        <v>77</v>
      </c>
      <c r="I128" s="21">
        <v>79</v>
      </c>
      <c r="J128" s="25"/>
      <c r="K128" s="25"/>
      <c r="L128" s="25">
        <v>79</v>
      </c>
      <c r="M128" s="7">
        <f t="shared" si="12"/>
        <v>4</v>
      </c>
      <c r="N128" s="14">
        <f t="shared" si="13"/>
        <v>50.842075750963062</v>
      </c>
      <c r="O128" s="26">
        <f t="shared" si="14"/>
        <v>49.004410362374031</v>
      </c>
      <c r="P128" s="26" t="str">
        <f t="shared" si="15"/>
        <v>нет</v>
      </c>
      <c r="Q128" s="27">
        <f t="shared" si="16"/>
        <v>103.75</v>
      </c>
      <c r="R128" s="27">
        <f t="shared" si="17"/>
        <v>25937.5</v>
      </c>
      <c r="S128" s="51">
        <v>150</v>
      </c>
      <c r="T128" s="53">
        <f t="shared" si="18"/>
        <v>180</v>
      </c>
    </row>
    <row r="129" spans="1:20" ht="26.25" thickBot="1" x14ac:dyDescent="0.3">
      <c r="A129" s="33" t="s">
        <v>172</v>
      </c>
      <c r="B129" s="32"/>
      <c r="C129" s="33" t="s">
        <v>171</v>
      </c>
      <c r="D129" s="23" t="s">
        <v>23</v>
      </c>
      <c r="E129" s="23">
        <v>20</v>
      </c>
      <c r="F129" s="23">
        <v>250</v>
      </c>
      <c r="G129" s="54">
        <v>180</v>
      </c>
      <c r="H129" s="17">
        <v>77</v>
      </c>
      <c r="I129" s="21">
        <v>79</v>
      </c>
      <c r="J129" s="25"/>
      <c r="K129" s="25"/>
      <c r="L129" s="25">
        <v>79</v>
      </c>
      <c r="M129" s="7">
        <f t="shared" si="12"/>
        <v>4</v>
      </c>
      <c r="N129" s="14">
        <f t="shared" si="13"/>
        <v>50.842075750963062</v>
      </c>
      <c r="O129" s="26">
        <f t="shared" si="14"/>
        <v>49.004410362374031</v>
      </c>
      <c r="P129" s="26" t="str">
        <f t="shared" si="15"/>
        <v>нет</v>
      </c>
      <c r="Q129" s="27">
        <f t="shared" si="16"/>
        <v>103.75</v>
      </c>
      <c r="R129" s="27">
        <f t="shared" si="17"/>
        <v>25937.5</v>
      </c>
      <c r="S129" s="51">
        <v>150</v>
      </c>
      <c r="T129" s="53">
        <f t="shared" si="18"/>
        <v>180</v>
      </c>
    </row>
    <row r="130" spans="1:20" ht="26.25" thickBot="1" x14ac:dyDescent="0.3">
      <c r="A130" s="33" t="s">
        <v>173</v>
      </c>
      <c r="B130" s="32"/>
      <c r="C130" s="33" t="s">
        <v>174</v>
      </c>
      <c r="D130" s="23" t="s">
        <v>23</v>
      </c>
      <c r="E130" s="23">
        <v>20</v>
      </c>
      <c r="F130" s="23">
        <v>250</v>
      </c>
      <c r="G130" s="54">
        <v>70.2</v>
      </c>
      <c r="H130" s="17">
        <v>58</v>
      </c>
      <c r="I130" s="21">
        <v>64</v>
      </c>
      <c r="J130" s="25"/>
      <c r="K130" s="25"/>
      <c r="L130" s="25">
        <v>62</v>
      </c>
      <c r="M130" s="7">
        <f t="shared" si="12"/>
        <v>4</v>
      </c>
      <c r="N130" s="14">
        <f t="shared" si="13"/>
        <v>5.0869113091016906</v>
      </c>
      <c r="O130" s="26">
        <f t="shared" si="14"/>
        <v>8.0045811315526212</v>
      </c>
      <c r="P130" s="26" t="str">
        <f t="shared" si="15"/>
        <v>да</v>
      </c>
      <c r="Q130" s="27">
        <f t="shared" si="16"/>
        <v>63.55</v>
      </c>
      <c r="R130" s="27">
        <f t="shared" si="17"/>
        <v>15887.5</v>
      </c>
      <c r="S130" s="51">
        <v>58.5</v>
      </c>
      <c r="T130" s="53">
        <f t="shared" si="18"/>
        <v>70.2</v>
      </c>
    </row>
    <row r="131" spans="1:20" ht="15.75" thickBot="1" x14ac:dyDescent="0.3">
      <c r="A131" s="33" t="s">
        <v>175</v>
      </c>
      <c r="B131" s="32"/>
      <c r="C131" s="33" t="s">
        <v>155</v>
      </c>
      <c r="D131" s="23" t="s">
        <v>23</v>
      </c>
      <c r="E131" s="23">
        <v>20</v>
      </c>
      <c r="F131" s="23">
        <v>250</v>
      </c>
      <c r="G131" s="54">
        <v>16.2</v>
      </c>
      <c r="H131" s="17">
        <v>15</v>
      </c>
      <c r="I131" s="21">
        <v>14</v>
      </c>
      <c r="J131" s="25"/>
      <c r="K131" s="25"/>
      <c r="L131" s="25">
        <v>16</v>
      </c>
      <c r="M131" s="7">
        <f t="shared" si="12"/>
        <v>4</v>
      </c>
      <c r="N131" s="14">
        <f t="shared" si="13"/>
        <v>1.013245610238044</v>
      </c>
      <c r="O131" s="26">
        <f t="shared" si="14"/>
        <v>6.6225203283532288</v>
      </c>
      <c r="P131" s="26" t="str">
        <f t="shared" si="15"/>
        <v>да</v>
      </c>
      <c r="Q131" s="27">
        <f t="shared" si="16"/>
        <v>15.3</v>
      </c>
      <c r="R131" s="27">
        <f t="shared" si="17"/>
        <v>3825</v>
      </c>
      <c r="S131" s="51">
        <v>13.5</v>
      </c>
      <c r="T131" s="53">
        <f t="shared" si="18"/>
        <v>16.2</v>
      </c>
    </row>
    <row r="132" spans="1:20" ht="26.25" thickBot="1" x14ac:dyDescent="0.3">
      <c r="A132" s="36" t="s">
        <v>283</v>
      </c>
      <c r="B132" s="37"/>
      <c r="C132" s="36" t="s">
        <v>284</v>
      </c>
      <c r="D132" s="23" t="s">
        <v>23</v>
      </c>
      <c r="E132" s="23">
        <v>20</v>
      </c>
      <c r="F132" s="23">
        <v>250</v>
      </c>
      <c r="G132" s="54">
        <v>414</v>
      </c>
      <c r="H132" s="17">
        <v>165</v>
      </c>
      <c r="I132" s="21">
        <v>156</v>
      </c>
      <c r="J132" s="25"/>
      <c r="K132" s="25"/>
      <c r="L132" s="25">
        <v>160</v>
      </c>
      <c r="M132" s="7">
        <f t="shared" si="12"/>
        <v>4</v>
      </c>
      <c r="N132" s="14">
        <f t="shared" si="13"/>
        <v>126.88676053867874</v>
      </c>
      <c r="O132" s="26">
        <f t="shared" si="14"/>
        <v>56.709166721197199</v>
      </c>
      <c r="P132" s="26" t="str">
        <f t="shared" si="15"/>
        <v>нет</v>
      </c>
      <c r="Q132" s="27">
        <f t="shared" si="16"/>
        <v>223.75</v>
      </c>
      <c r="R132" s="27">
        <f t="shared" si="17"/>
        <v>55937.5</v>
      </c>
      <c r="S132" s="51">
        <v>345</v>
      </c>
      <c r="T132" s="53">
        <f t="shared" si="18"/>
        <v>414</v>
      </c>
    </row>
    <row r="133" spans="1:20" ht="26.25" thickBot="1" x14ac:dyDescent="0.3">
      <c r="A133" s="36" t="s">
        <v>285</v>
      </c>
      <c r="B133" s="37"/>
      <c r="C133" s="36" t="s">
        <v>284</v>
      </c>
      <c r="D133" s="23" t="s">
        <v>23</v>
      </c>
      <c r="E133" s="23">
        <v>20</v>
      </c>
      <c r="F133" s="23">
        <v>250</v>
      </c>
      <c r="G133" s="54">
        <v>432</v>
      </c>
      <c r="H133" s="17">
        <v>424</v>
      </c>
      <c r="I133" s="21">
        <v>452</v>
      </c>
      <c r="J133" s="25"/>
      <c r="K133" s="25"/>
      <c r="L133" s="25">
        <v>520</v>
      </c>
      <c r="M133" s="7">
        <f t="shared" si="12"/>
        <v>4</v>
      </c>
      <c r="N133" s="14">
        <f t="shared" si="13"/>
        <v>43.619567474548241</v>
      </c>
      <c r="O133" s="26">
        <f t="shared" si="14"/>
        <v>9.5447631235335333</v>
      </c>
      <c r="P133" s="26" t="str">
        <f t="shared" si="15"/>
        <v>да</v>
      </c>
      <c r="Q133" s="27">
        <f t="shared" si="16"/>
        <v>457</v>
      </c>
      <c r="R133" s="27">
        <f t="shared" si="17"/>
        <v>114250</v>
      </c>
      <c r="S133" s="51">
        <v>360</v>
      </c>
      <c r="T133" s="53">
        <f t="shared" si="18"/>
        <v>432</v>
      </c>
    </row>
    <row r="134" spans="1:20" ht="26.25" thickBot="1" x14ac:dyDescent="0.3">
      <c r="A134" s="33" t="s">
        <v>176</v>
      </c>
      <c r="B134" s="32"/>
      <c r="C134" s="33" t="s">
        <v>177</v>
      </c>
      <c r="D134" s="23" t="s">
        <v>23</v>
      </c>
      <c r="E134" s="23">
        <v>20</v>
      </c>
      <c r="F134" s="23">
        <v>250</v>
      </c>
      <c r="G134" s="54">
        <v>216</v>
      </c>
      <c r="H134" s="17">
        <v>210</v>
      </c>
      <c r="I134" s="21">
        <v>200</v>
      </c>
      <c r="J134" s="25"/>
      <c r="K134" s="25"/>
      <c r="L134" s="25">
        <v>250</v>
      </c>
      <c r="M134" s="7">
        <f t="shared" si="12"/>
        <v>4</v>
      </c>
      <c r="N134" s="14">
        <f t="shared" si="13"/>
        <v>21.694853460363973</v>
      </c>
      <c r="O134" s="26">
        <f t="shared" si="14"/>
        <v>9.9063257809881158</v>
      </c>
      <c r="P134" s="26" t="str">
        <f t="shared" si="15"/>
        <v>да</v>
      </c>
      <c r="Q134" s="27">
        <f t="shared" si="16"/>
        <v>219</v>
      </c>
      <c r="R134" s="27">
        <f t="shared" si="17"/>
        <v>54750</v>
      </c>
      <c r="S134" s="51">
        <v>180</v>
      </c>
      <c r="T134" s="53">
        <f t="shared" si="18"/>
        <v>216</v>
      </c>
    </row>
    <row r="135" spans="1:20" ht="26.25" thickBot="1" x14ac:dyDescent="0.3">
      <c r="A135" s="33" t="s">
        <v>178</v>
      </c>
      <c r="B135" s="32"/>
      <c r="C135" s="33" t="s">
        <v>177</v>
      </c>
      <c r="D135" s="23" t="s">
        <v>23</v>
      </c>
      <c r="E135" s="23">
        <v>20</v>
      </c>
      <c r="F135" s="23">
        <v>250</v>
      </c>
      <c r="G135" s="54">
        <v>216</v>
      </c>
      <c r="H135" s="17">
        <v>210</v>
      </c>
      <c r="I135" s="21">
        <v>200</v>
      </c>
      <c r="J135" s="25"/>
      <c r="K135" s="25"/>
      <c r="L135" s="25">
        <v>250</v>
      </c>
      <c r="M135" s="7">
        <f t="shared" si="12"/>
        <v>4</v>
      </c>
      <c r="N135" s="14">
        <f t="shared" si="13"/>
        <v>21.694853460363973</v>
      </c>
      <c r="O135" s="26">
        <f t="shared" si="14"/>
        <v>9.9063257809881158</v>
      </c>
      <c r="P135" s="26" t="str">
        <f t="shared" si="15"/>
        <v>да</v>
      </c>
      <c r="Q135" s="27">
        <f t="shared" si="16"/>
        <v>219</v>
      </c>
      <c r="R135" s="27">
        <f t="shared" si="17"/>
        <v>54750</v>
      </c>
      <c r="S135" s="51">
        <v>180</v>
      </c>
      <c r="T135" s="53">
        <f t="shared" si="18"/>
        <v>216</v>
      </c>
    </row>
    <row r="136" spans="1:20" ht="26.25" thickBot="1" x14ac:dyDescent="0.3">
      <c r="A136" s="33" t="s">
        <v>179</v>
      </c>
      <c r="B136" s="32"/>
      <c r="C136" s="33" t="s">
        <v>177</v>
      </c>
      <c r="D136" s="23" t="s">
        <v>23</v>
      </c>
      <c r="E136" s="23">
        <v>20</v>
      </c>
      <c r="F136" s="23">
        <v>250</v>
      </c>
      <c r="G136" s="54">
        <v>216</v>
      </c>
      <c r="H136" s="17">
        <v>180</v>
      </c>
      <c r="I136" s="21">
        <v>202</v>
      </c>
      <c r="J136" s="25"/>
      <c r="K136" s="25"/>
      <c r="L136" s="25">
        <v>200</v>
      </c>
      <c r="M136" s="7">
        <f t="shared" si="12"/>
        <v>4</v>
      </c>
      <c r="N136" s="14">
        <f t="shared" si="13"/>
        <v>14.821156050277139</v>
      </c>
      <c r="O136" s="26">
        <f t="shared" si="14"/>
        <v>7.4291509023945563</v>
      </c>
      <c r="P136" s="26" t="str">
        <f t="shared" si="15"/>
        <v>да</v>
      </c>
      <c r="Q136" s="27">
        <f t="shared" si="16"/>
        <v>199.5</v>
      </c>
      <c r="R136" s="27">
        <f t="shared" si="17"/>
        <v>49875</v>
      </c>
      <c r="S136" s="51">
        <v>180</v>
      </c>
      <c r="T136" s="53">
        <f t="shared" si="18"/>
        <v>216</v>
      </c>
    </row>
    <row r="137" spans="1:20" ht="26.25" thickBot="1" x14ac:dyDescent="0.3">
      <c r="A137" s="33" t="s">
        <v>180</v>
      </c>
      <c r="B137" s="32"/>
      <c r="C137" s="33" t="s">
        <v>181</v>
      </c>
      <c r="D137" s="23" t="s">
        <v>23</v>
      </c>
      <c r="E137" s="23">
        <v>20</v>
      </c>
      <c r="F137" s="23">
        <v>250</v>
      </c>
      <c r="G137" s="54">
        <v>318.59999999999997</v>
      </c>
      <c r="H137" s="17">
        <v>240</v>
      </c>
      <c r="I137" s="21">
        <v>235</v>
      </c>
      <c r="J137" s="25"/>
      <c r="K137" s="25"/>
      <c r="L137" s="25">
        <v>260</v>
      </c>
      <c r="M137" s="7">
        <f t="shared" si="12"/>
        <v>4</v>
      </c>
      <c r="N137" s="14">
        <f t="shared" si="13"/>
        <v>38.352401054779676</v>
      </c>
      <c r="O137" s="26">
        <f t="shared" si="14"/>
        <v>14.560516725428885</v>
      </c>
      <c r="P137" s="26" t="str">
        <f t="shared" si="15"/>
        <v>да</v>
      </c>
      <c r="Q137" s="27">
        <f t="shared" si="16"/>
        <v>263.39999999999998</v>
      </c>
      <c r="R137" s="27">
        <f t="shared" si="17"/>
        <v>65850</v>
      </c>
      <c r="S137" s="51">
        <v>265.5</v>
      </c>
      <c r="T137" s="53">
        <f t="shared" si="18"/>
        <v>318.59999999999997</v>
      </c>
    </row>
    <row r="138" spans="1:20" ht="15.75" thickBot="1" x14ac:dyDescent="0.3">
      <c r="A138" s="33" t="s">
        <v>286</v>
      </c>
      <c r="B138" s="32"/>
      <c r="C138" s="33" t="s">
        <v>155</v>
      </c>
      <c r="D138" s="23" t="s">
        <v>23</v>
      </c>
      <c r="E138" s="23">
        <v>20</v>
      </c>
      <c r="F138" s="23">
        <v>250</v>
      </c>
      <c r="G138" s="54">
        <v>68.399999999999991</v>
      </c>
      <c r="H138" s="17">
        <v>60</v>
      </c>
      <c r="I138" s="21">
        <v>59</v>
      </c>
      <c r="J138" s="25"/>
      <c r="K138" s="25"/>
      <c r="L138" s="25">
        <v>70</v>
      </c>
      <c r="M138" s="7">
        <f t="shared" ref="M138:M176" si="19">COUNT(G138:L138)</f>
        <v>4</v>
      </c>
      <c r="N138" s="14">
        <f t="shared" ref="N138:N176" si="20">SQRT(((IF(G138&gt;0,(G138-Q138)^2,0)+IF(H138&gt;0,(H138-Q138)^2,0)+IF(I138&gt;0,(I138-Q138)^2,0)+IF(J138&gt;0,(J138-Q138)^2,0)+IF(K138&gt;0,(K138-Q138)^2,0)++IF(L138&gt;0,(L138-Q138)^2,0))/(M138-1)))</f>
        <v>5.6530227902129182</v>
      </c>
      <c r="O138" s="26">
        <f t="shared" ref="O138:O176" si="21">IF(Q138&gt;0,N138/Q138*100,0)</f>
        <v>8.7848062007970764</v>
      </c>
      <c r="P138" s="26" t="str">
        <f t="shared" ref="P138:P176" si="22">IF(O138&gt;0,IF(O138&lt;33,"да","нет")," ")</f>
        <v>да</v>
      </c>
      <c r="Q138" s="27">
        <f t="shared" ref="Q138:Q176" si="23">IF(SUM(G138:L138)=0,0,ROUND(AVERAGE(G138:L138),2))</f>
        <v>64.349999999999994</v>
      </c>
      <c r="R138" s="27">
        <f t="shared" ref="R138:R176" si="24">ROUND(F138*Q138,2)</f>
        <v>16087.5</v>
      </c>
      <c r="S138" s="51">
        <v>57</v>
      </c>
      <c r="T138" s="53">
        <f t="shared" ref="T138:T176" si="25">S138*1.2</f>
        <v>68.399999999999991</v>
      </c>
    </row>
    <row r="139" spans="1:20" ht="26.25" thickBot="1" x14ac:dyDescent="0.3">
      <c r="A139" s="33" t="s">
        <v>182</v>
      </c>
      <c r="B139" s="32" t="s">
        <v>26</v>
      </c>
      <c r="C139" s="33" t="s">
        <v>183</v>
      </c>
      <c r="D139" s="23" t="s">
        <v>23</v>
      </c>
      <c r="E139" s="23">
        <v>20</v>
      </c>
      <c r="F139" s="23">
        <v>250</v>
      </c>
      <c r="G139" s="54">
        <v>26.603999999999996</v>
      </c>
      <c r="H139" s="17">
        <v>34</v>
      </c>
      <c r="I139" s="21">
        <v>35</v>
      </c>
      <c r="J139" s="25"/>
      <c r="K139" s="25"/>
      <c r="L139" s="25">
        <v>45</v>
      </c>
      <c r="M139" s="7">
        <f t="shared" si="19"/>
        <v>4</v>
      </c>
      <c r="N139" s="14">
        <f t="shared" si="20"/>
        <v>7.5586951254829708</v>
      </c>
      <c r="O139" s="26">
        <f t="shared" si="21"/>
        <v>21.504111310051126</v>
      </c>
      <c r="P139" s="26" t="str">
        <f t="shared" si="22"/>
        <v>да</v>
      </c>
      <c r="Q139" s="27">
        <f t="shared" si="23"/>
        <v>35.15</v>
      </c>
      <c r="R139" s="27">
        <f t="shared" si="24"/>
        <v>8787.5</v>
      </c>
      <c r="S139" s="51">
        <v>22.169999999999998</v>
      </c>
      <c r="T139" s="53">
        <f t="shared" si="25"/>
        <v>26.603999999999996</v>
      </c>
    </row>
    <row r="140" spans="1:20" ht="90" thickBot="1" x14ac:dyDescent="0.3">
      <c r="A140" s="33" t="s">
        <v>184</v>
      </c>
      <c r="B140" s="32"/>
      <c r="C140" s="33" t="s">
        <v>185</v>
      </c>
      <c r="D140" s="23" t="s">
        <v>23</v>
      </c>
      <c r="E140" s="23">
        <v>20</v>
      </c>
      <c r="F140" s="23">
        <v>250</v>
      </c>
      <c r="G140" s="54">
        <v>171</v>
      </c>
      <c r="H140" s="17">
        <v>166</v>
      </c>
      <c r="I140" s="21">
        <v>158</v>
      </c>
      <c r="J140" s="25"/>
      <c r="K140" s="25"/>
      <c r="L140" s="25">
        <v>200</v>
      </c>
      <c r="M140" s="7">
        <f t="shared" si="19"/>
        <v>4</v>
      </c>
      <c r="N140" s="14">
        <f t="shared" si="20"/>
        <v>18.300728582946274</v>
      </c>
      <c r="O140" s="26">
        <f t="shared" si="21"/>
        <v>10.532793429033827</v>
      </c>
      <c r="P140" s="26" t="str">
        <f t="shared" si="22"/>
        <v>да</v>
      </c>
      <c r="Q140" s="27">
        <f t="shared" si="23"/>
        <v>173.75</v>
      </c>
      <c r="R140" s="27">
        <f t="shared" si="24"/>
        <v>43437.5</v>
      </c>
      <c r="S140" s="51">
        <v>142.5</v>
      </c>
      <c r="T140" s="53">
        <f t="shared" si="25"/>
        <v>171</v>
      </c>
    </row>
    <row r="141" spans="1:20" ht="15.75" thickBot="1" x14ac:dyDescent="0.3">
      <c r="A141" s="33" t="s">
        <v>186</v>
      </c>
      <c r="B141" s="32"/>
      <c r="C141" s="33" t="s">
        <v>187</v>
      </c>
      <c r="D141" s="23" t="s">
        <v>23</v>
      </c>
      <c r="E141" s="23">
        <v>20</v>
      </c>
      <c r="F141" s="23">
        <v>250</v>
      </c>
      <c r="G141" s="54">
        <v>140.4</v>
      </c>
      <c r="H141" s="17">
        <v>120</v>
      </c>
      <c r="I141" s="21">
        <v>125</v>
      </c>
      <c r="J141" s="25"/>
      <c r="K141" s="25"/>
      <c r="L141" s="25">
        <v>150</v>
      </c>
      <c r="M141" s="7">
        <f t="shared" si="19"/>
        <v>4</v>
      </c>
      <c r="N141" s="14">
        <f t="shared" si="20"/>
        <v>13.830762813380904</v>
      </c>
      <c r="O141" s="26">
        <f t="shared" si="21"/>
        <v>10.333031612537097</v>
      </c>
      <c r="P141" s="26" t="str">
        <f t="shared" si="22"/>
        <v>да</v>
      </c>
      <c r="Q141" s="27">
        <f t="shared" si="23"/>
        <v>133.85</v>
      </c>
      <c r="R141" s="27">
        <f t="shared" si="24"/>
        <v>33462.5</v>
      </c>
      <c r="S141" s="51">
        <v>117</v>
      </c>
      <c r="T141" s="53">
        <f t="shared" si="25"/>
        <v>140.4</v>
      </c>
    </row>
    <row r="142" spans="1:20" ht="15.75" thickBot="1" x14ac:dyDescent="0.3">
      <c r="A142" s="33" t="s">
        <v>188</v>
      </c>
      <c r="B142" s="32"/>
      <c r="C142" s="33" t="s">
        <v>187</v>
      </c>
      <c r="D142" s="23" t="s">
        <v>23</v>
      </c>
      <c r="E142" s="23">
        <v>20</v>
      </c>
      <c r="F142" s="23">
        <v>250</v>
      </c>
      <c r="G142" s="54">
        <v>138.6</v>
      </c>
      <c r="H142" s="17">
        <v>85</v>
      </c>
      <c r="I142" s="21">
        <v>80</v>
      </c>
      <c r="J142" s="25"/>
      <c r="K142" s="25"/>
      <c r="L142" s="25">
        <v>90</v>
      </c>
      <c r="M142" s="7">
        <f t="shared" si="19"/>
        <v>4</v>
      </c>
      <c r="N142" s="14">
        <f t="shared" si="20"/>
        <v>27.109162042871528</v>
      </c>
      <c r="O142" s="26">
        <f t="shared" si="21"/>
        <v>27.549961425682447</v>
      </c>
      <c r="P142" s="26" t="str">
        <f t="shared" si="22"/>
        <v>да</v>
      </c>
      <c r="Q142" s="27">
        <f t="shared" si="23"/>
        <v>98.4</v>
      </c>
      <c r="R142" s="27">
        <f t="shared" si="24"/>
        <v>24600</v>
      </c>
      <c r="S142" s="51">
        <v>115.5</v>
      </c>
      <c r="T142" s="53">
        <f t="shared" si="25"/>
        <v>138.6</v>
      </c>
    </row>
    <row r="143" spans="1:20" ht="15.75" thickBot="1" x14ac:dyDescent="0.3">
      <c r="A143" s="33" t="s">
        <v>189</v>
      </c>
      <c r="B143" s="32"/>
      <c r="C143" s="33" t="s">
        <v>187</v>
      </c>
      <c r="D143" s="23" t="s">
        <v>23</v>
      </c>
      <c r="E143" s="23">
        <v>20</v>
      </c>
      <c r="F143" s="23">
        <v>250</v>
      </c>
      <c r="G143" s="54">
        <v>57.599999999999994</v>
      </c>
      <c r="H143" s="17">
        <v>44</v>
      </c>
      <c r="I143" s="21">
        <v>46</v>
      </c>
      <c r="J143" s="25"/>
      <c r="K143" s="25"/>
      <c r="L143" s="25">
        <v>50</v>
      </c>
      <c r="M143" s="7">
        <f t="shared" si="19"/>
        <v>4</v>
      </c>
      <c r="N143" s="14">
        <f t="shared" si="20"/>
        <v>6.0088823142633299</v>
      </c>
      <c r="O143" s="26">
        <f t="shared" si="21"/>
        <v>12.163729381099857</v>
      </c>
      <c r="P143" s="26" t="str">
        <f t="shared" si="22"/>
        <v>да</v>
      </c>
      <c r="Q143" s="27">
        <f t="shared" si="23"/>
        <v>49.4</v>
      </c>
      <c r="R143" s="27">
        <f t="shared" si="24"/>
        <v>12350</v>
      </c>
      <c r="S143" s="51">
        <v>48</v>
      </c>
      <c r="T143" s="53">
        <f t="shared" si="25"/>
        <v>57.599999999999994</v>
      </c>
    </row>
    <row r="144" spans="1:20" ht="15.75" thickBot="1" x14ac:dyDescent="0.3">
      <c r="A144" s="36" t="s">
        <v>190</v>
      </c>
      <c r="B144" s="37"/>
      <c r="C144" s="36" t="s">
        <v>191</v>
      </c>
      <c r="D144" s="23" t="s">
        <v>23</v>
      </c>
      <c r="E144" s="23">
        <v>20</v>
      </c>
      <c r="F144" s="23">
        <v>250</v>
      </c>
      <c r="G144" s="54">
        <v>45</v>
      </c>
      <c r="H144" s="17">
        <v>32</v>
      </c>
      <c r="I144" s="21">
        <v>35</v>
      </c>
      <c r="J144" s="25"/>
      <c r="K144" s="25"/>
      <c r="L144" s="25">
        <v>30</v>
      </c>
      <c r="M144" s="7">
        <f t="shared" si="19"/>
        <v>4</v>
      </c>
      <c r="N144" s="14">
        <f t="shared" si="20"/>
        <v>6.6583281184793934</v>
      </c>
      <c r="O144" s="26">
        <f t="shared" si="21"/>
        <v>18.755853854871532</v>
      </c>
      <c r="P144" s="26" t="str">
        <f t="shared" si="22"/>
        <v>да</v>
      </c>
      <c r="Q144" s="27">
        <f t="shared" si="23"/>
        <v>35.5</v>
      </c>
      <c r="R144" s="27">
        <f t="shared" si="24"/>
        <v>8875</v>
      </c>
      <c r="S144" s="51">
        <v>37.5</v>
      </c>
      <c r="T144" s="53">
        <f t="shared" si="25"/>
        <v>45</v>
      </c>
    </row>
    <row r="145" spans="1:20" ht="15.75" thickBot="1" x14ac:dyDescent="0.3">
      <c r="A145" s="33" t="s">
        <v>192</v>
      </c>
      <c r="B145" s="32"/>
      <c r="C145" s="33" t="s">
        <v>193</v>
      </c>
      <c r="D145" s="23" t="s">
        <v>23</v>
      </c>
      <c r="E145" s="23">
        <v>20</v>
      </c>
      <c r="F145" s="23">
        <v>250</v>
      </c>
      <c r="G145" s="54">
        <v>54</v>
      </c>
      <c r="H145" s="17">
        <v>36</v>
      </c>
      <c r="I145" s="21">
        <v>36</v>
      </c>
      <c r="J145" s="25"/>
      <c r="K145" s="25"/>
      <c r="L145" s="25">
        <v>40</v>
      </c>
      <c r="M145" s="7">
        <f t="shared" si="19"/>
        <v>4</v>
      </c>
      <c r="N145" s="14">
        <f t="shared" si="20"/>
        <v>8.5440037453175304</v>
      </c>
      <c r="O145" s="26">
        <f t="shared" si="21"/>
        <v>20.587960832090435</v>
      </c>
      <c r="P145" s="26" t="str">
        <f t="shared" si="22"/>
        <v>да</v>
      </c>
      <c r="Q145" s="27">
        <f t="shared" si="23"/>
        <v>41.5</v>
      </c>
      <c r="R145" s="27">
        <f t="shared" si="24"/>
        <v>10375</v>
      </c>
      <c r="S145" s="51">
        <v>45</v>
      </c>
      <c r="T145" s="53">
        <f t="shared" si="25"/>
        <v>54</v>
      </c>
    </row>
    <row r="146" spans="1:20" ht="15.75" thickBot="1" x14ac:dyDescent="0.3">
      <c r="A146" s="33" t="s">
        <v>194</v>
      </c>
      <c r="B146" s="32"/>
      <c r="C146" s="33" t="s">
        <v>191</v>
      </c>
      <c r="D146" s="23" t="s">
        <v>23</v>
      </c>
      <c r="E146" s="23">
        <v>20</v>
      </c>
      <c r="F146" s="23">
        <v>250</v>
      </c>
      <c r="G146" s="54">
        <v>41.4</v>
      </c>
      <c r="H146" s="17">
        <v>41.4</v>
      </c>
      <c r="I146" s="21">
        <v>45</v>
      </c>
      <c r="J146" s="25"/>
      <c r="K146" s="25"/>
      <c r="L146" s="25">
        <v>40</v>
      </c>
      <c r="M146" s="7">
        <f t="shared" si="19"/>
        <v>4</v>
      </c>
      <c r="N146" s="14">
        <f t="shared" si="20"/>
        <v>2.1377558326431951</v>
      </c>
      <c r="O146" s="26">
        <f t="shared" si="21"/>
        <v>5.0959614604128607</v>
      </c>
      <c r="P146" s="26" t="str">
        <f t="shared" si="22"/>
        <v>да</v>
      </c>
      <c r="Q146" s="27">
        <f t="shared" si="23"/>
        <v>41.95</v>
      </c>
      <c r="R146" s="27">
        <f t="shared" si="24"/>
        <v>10487.5</v>
      </c>
      <c r="S146" s="51">
        <v>34.5</v>
      </c>
      <c r="T146" s="53">
        <f t="shared" si="25"/>
        <v>41.4</v>
      </c>
    </row>
    <row r="147" spans="1:20" ht="15.75" thickBot="1" x14ac:dyDescent="0.3">
      <c r="A147" s="33" t="s">
        <v>195</v>
      </c>
      <c r="B147" s="32"/>
      <c r="C147" s="33" t="s">
        <v>187</v>
      </c>
      <c r="D147" s="23" t="s">
        <v>23</v>
      </c>
      <c r="E147" s="23">
        <v>20</v>
      </c>
      <c r="F147" s="23">
        <v>250</v>
      </c>
      <c r="G147" s="54">
        <v>46.8</v>
      </c>
      <c r="H147" s="17">
        <v>14</v>
      </c>
      <c r="I147" s="21">
        <v>18</v>
      </c>
      <c r="J147" s="25"/>
      <c r="K147" s="25"/>
      <c r="L147" s="25">
        <v>16</v>
      </c>
      <c r="M147" s="7">
        <f t="shared" si="19"/>
        <v>4</v>
      </c>
      <c r="N147" s="14">
        <f t="shared" si="20"/>
        <v>15.486338065103274</v>
      </c>
      <c r="O147" s="26">
        <f t="shared" si="21"/>
        <v>65.343198586933653</v>
      </c>
      <c r="P147" s="26" t="str">
        <f t="shared" si="22"/>
        <v>нет</v>
      </c>
      <c r="Q147" s="27">
        <f t="shared" si="23"/>
        <v>23.7</v>
      </c>
      <c r="R147" s="27">
        <f t="shared" si="24"/>
        <v>5925</v>
      </c>
      <c r="S147" s="51">
        <v>39</v>
      </c>
      <c r="T147" s="53">
        <f t="shared" si="25"/>
        <v>46.8</v>
      </c>
    </row>
    <row r="148" spans="1:20" ht="15.75" thickBot="1" x14ac:dyDescent="0.3">
      <c r="A148" s="33" t="s">
        <v>196</v>
      </c>
      <c r="B148" s="32"/>
      <c r="C148" s="33" t="s">
        <v>187</v>
      </c>
      <c r="D148" s="23" t="s">
        <v>23</v>
      </c>
      <c r="E148" s="23">
        <v>20</v>
      </c>
      <c r="F148" s="23">
        <v>250</v>
      </c>
      <c r="G148" s="54">
        <v>28.799999999999997</v>
      </c>
      <c r="H148" s="17">
        <v>27</v>
      </c>
      <c r="I148" s="21">
        <v>25</v>
      </c>
      <c r="J148" s="25"/>
      <c r="K148" s="25"/>
      <c r="L148" s="25">
        <v>30</v>
      </c>
      <c r="M148" s="7">
        <f t="shared" si="19"/>
        <v>4</v>
      </c>
      <c r="N148" s="14">
        <f t="shared" si="20"/>
        <v>2.1817424229271425</v>
      </c>
      <c r="O148" s="26">
        <f t="shared" si="21"/>
        <v>7.8763264365600811</v>
      </c>
      <c r="P148" s="26" t="str">
        <f t="shared" si="22"/>
        <v>да</v>
      </c>
      <c r="Q148" s="27">
        <f t="shared" si="23"/>
        <v>27.7</v>
      </c>
      <c r="R148" s="27">
        <f t="shared" si="24"/>
        <v>6925</v>
      </c>
      <c r="S148" s="51">
        <v>24</v>
      </c>
      <c r="T148" s="53">
        <f t="shared" si="25"/>
        <v>28.799999999999997</v>
      </c>
    </row>
    <row r="149" spans="1:20" ht="15.75" thickBot="1" x14ac:dyDescent="0.3">
      <c r="A149" s="33" t="s">
        <v>197</v>
      </c>
      <c r="B149" s="32"/>
      <c r="C149" s="33" t="s">
        <v>187</v>
      </c>
      <c r="D149" s="23" t="s">
        <v>23</v>
      </c>
      <c r="E149" s="23">
        <v>20</v>
      </c>
      <c r="F149" s="23">
        <v>250</v>
      </c>
      <c r="G149" s="54">
        <v>10.799999999999999</v>
      </c>
      <c r="H149" s="17">
        <v>12</v>
      </c>
      <c r="I149" s="21">
        <v>25</v>
      </c>
      <c r="J149" s="25"/>
      <c r="K149" s="25"/>
      <c r="L149" s="25">
        <v>32</v>
      </c>
      <c r="M149" s="7">
        <f t="shared" si="19"/>
        <v>4</v>
      </c>
      <c r="N149" s="14">
        <f t="shared" si="20"/>
        <v>10.28963880156474</v>
      </c>
      <c r="O149" s="26">
        <f t="shared" si="21"/>
        <v>51.577136849948566</v>
      </c>
      <c r="P149" s="26" t="str">
        <f t="shared" si="22"/>
        <v>нет</v>
      </c>
      <c r="Q149" s="27">
        <f t="shared" si="23"/>
        <v>19.95</v>
      </c>
      <c r="R149" s="27">
        <f t="shared" si="24"/>
        <v>4987.5</v>
      </c>
      <c r="S149" s="51">
        <v>9</v>
      </c>
      <c r="T149" s="53">
        <f t="shared" si="25"/>
        <v>10.799999999999999</v>
      </c>
    </row>
    <row r="150" spans="1:20" ht="39" thickBot="1" x14ac:dyDescent="0.3">
      <c r="A150" s="33" t="s">
        <v>198</v>
      </c>
      <c r="B150" s="32" t="s">
        <v>26</v>
      </c>
      <c r="C150" s="33" t="s">
        <v>199</v>
      </c>
      <c r="D150" s="23" t="s">
        <v>23</v>
      </c>
      <c r="E150" s="23">
        <v>20</v>
      </c>
      <c r="F150" s="23">
        <v>250</v>
      </c>
      <c r="G150" s="54">
        <v>10.799999999999999</v>
      </c>
      <c r="H150" s="17">
        <v>31</v>
      </c>
      <c r="I150" s="21">
        <v>35</v>
      </c>
      <c r="J150" s="25"/>
      <c r="K150" s="25"/>
      <c r="L150" s="25">
        <v>35</v>
      </c>
      <c r="M150" s="7">
        <f t="shared" si="19"/>
        <v>4</v>
      </c>
      <c r="N150" s="14">
        <f t="shared" si="20"/>
        <v>11.58778092072277</v>
      </c>
      <c r="O150" s="26">
        <f t="shared" si="21"/>
        <v>41.45896572709399</v>
      </c>
      <c r="P150" s="26" t="str">
        <f t="shared" si="22"/>
        <v>нет</v>
      </c>
      <c r="Q150" s="27">
        <f t="shared" si="23"/>
        <v>27.95</v>
      </c>
      <c r="R150" s="27">
        <f t="shared" si="24"/>
        <v>6987.5</v>
      </c>
      <c r="S150" s="51">
        <v>9</v>
      </c>
      <c r="T150" s="53">
        <f t="shared" si="25"/>
        <v>10.799999999999999</v>
      </c>
    </row>
    <row r="151" spans="1:20" ht="39" thickBot="1" x14ac:dyDescent="0.3">
      <c r="A151" s="33" t="s">
        <v>200</v>
      </c>
      <c r="B151" s="32" t="s">
        <v>26</v>
      </c>
      <c r="C151" s="33" t="s">
        <v>201</v>
      </c>
      <c r="D151" s="23" t="s">
        <v>23</v>
      </c>
      <c r="E151" s="23">
        <v>20</v>
      </c>
      <c r="F151" s="23">
        <v>250</v>
      </c>
      <c r="G151" s="54">
        <v>10.799999999999999</v>
      </c>
      <c r="H151" s="17">
        <v>22</v>
      </c>
      <c r="I151" s="21">
        <v>20</v>
      </c>
      <c r="J151" s="25"/>
      <c r="K151" s="25"/>
      <c r="L151" s="25">
        <v>25</v>
      </c>
      <c r="M151" s="7">
        <f t="shared" si="19"/>
        <v>4</v>
      </c>
      <c r="N151" s="14">
        <f t="shared" si="20"/>
        <v>6.1218189018188598</v>
      </c>
      <c r="O151" s="26">
        <f t="shared" si="21"/>
        <v>31.474647310122673</v>
      </c>
      <c r="P151" s="26" t="str">
        <f t="shared" si="22"/>
        <v>да</v>
      </c>
      <c r="Q151" s="27">
        <f t="shared" si="23"/>
        <v>19.45</v>
      </c>
      <c r="R151" s="27">
        <f t="shared" si="24"/>
        <v>4862.5</v>
      </c>
      <c r="S151" s="51">
        <v>9</v>
      </c>
      <c r="T151" s="53">
        <f t="shared" si="25"/>
        <v>10.799999999999999</v>
      </c>
    </row>
    <row r="152" spans="1:20" ht="26.25" thickBot="1" x14ac:dyDescent="0.3">
      <c r="A152" s="33" t="s">
        <v>202</v>
      </c>
      <c r="B152" s="32" t="s">
        <v>26</v>
      </c>
      <c r="C152" s="33" t="s">
        <v>203</v>
      </c>
      <c r="D152" s="23" t="s">
        <v>23</v>
      </c>
      <c r="E152" s="23">
        <v>20</v>
      </c>
      <c r="F152" s="23">
        <v>250</v>
      </c>
      <c r="G152" s="54">
        <v>35.819999999999993</v>
      </c>
      <c r="H152" s="17">
        <v>69</v>
      </c>
      <c r="I152" s="21">
        <v>65</v>
      </c>
      <c r="J152" s="25"/>
      <c r="K152" s="25"/>
      <c r="L152" s="25">
        <v>70</v>
      </c>
      <c r="M152" s="7">
        <f t="shared" si="19"/>
        <v>4</v>
      </c>
      <c r="N152" s="14">
        <f t="shared" si="20"/>
        <v>16.234370945620288</v>
      </c>
      <c r="O152" s="26">
        <f t="shared" si="21"/>
        <v>27.075335132789007</v>
      </c>
      <c r="P152" s="26" t="str">
        <f t="shared" si="22"/>
        <v>да</v>
      </c>
      <c r="Q152" s="27">
        <f t="shared" si="23"/>
        <v>59.96</v>
      </c>
      <c r="R152" s="27">
        <f t="shared" si="24"/>
        <v>14990</v>
      </c>
      <c r="S152" s="51">
        <v>29.849999999999998</v>
      </c>
      <c r="T152" s="53">
        <f t="shared" si="25"/>
        <v>35.819999999999993</v>
      </c>
    </row>
    <row r="153" spans="1:20" ht="26.25" thickBot="1" x14ac:dyDescent="0.3">
      <c r="A153" s="33" t="s">
        <v>204</v>
      </c>
      <c r="B153" s="32" t="s">
        <v>26</v>
      </c>
      <c r="C153" s="33" t="s">
        <v>203</v>
      </c>
      <c r="D153" s="23" t="s">
        <v>23</v>
      </c>
      <c r="E153" s="23">
        <v>20</v>
      </c>
      <c r="F153" s="23">
        <v>250</v>
      </c>
      <c r="G153" s="54">
        <v>59.921999999999997</v>
      </c>
      <c r="H153" s="17">
        <v>53</v>
      </c>
      <c r="I153" s="21">
        <v>49</v>
      </c>
      <c r="J153" s="25"/>
      <c r="K153" s="25"/>
      <c r="L153" s="25">
        <v>50</v>
      </c>
      <c r="M153" s="7">
        <f t="shared" si="19"/>
        <v>4</v>
      </c>
      <c r="N153" s="14">
        <f t="shared" si="20"/>
        <v>4.9299277885177979</v>
      </c>
      <c r="O153" s="26">
        <f t="shared" si="21"/>
        <v>9.3052619639822538</v>
      </c>
      <c r="P153" s="26" t="str">
        <f t="shared" si="22"/>
        <v>да</v>
      </c>
      <c r="Q153" s="27">
        <f t="shared" si="23"/>
        <v>52.98</v>
      </c>
      <c r="R153" s="27">
        <f t="shared" si="24"/>
        <v>13245</v>
      </c>
      <c r="S153" s="51">
        <v>49.935000000000002</v>
      </c>
      <c r="T153" s="53">
        <f t="shared" si="25"/>
        <v>59.921999999999997</v>
      </c>
    </row>
    <row r="154" spans="1:20" ht="15.75" thickBot="1" x14ac:dyDescent="0.3">
      <c r="A154" s="33" t="s">
        <v>205</v>
      </c>
      <c r="B154" s="32"/>
      <c r="C154" s="33" t="s">
        <v>206</v>
      </c>
      <c r="D154" s="23" t="s">
        <v>23</v>
      </c>
      <c r="E154" s="23">
        <v>20</v>
      </c>
      <c r="F154" s="23">
        <v>250</v>
      </c>
      <c r="G154" s="54">
        <v>3.5999999999999996</v>
      </c>
      <c r="H154" s="17">
        <v>3.4</v>
      </c>
      <c r="I154" s="21">
        <v>3.5</v>
      </c>
      <c r="J154" s="25"/>
      <c r="K154" s="25"/>
      <c r="L154" s="25">
        <v>4</v>
      </c>
      <c r="M154" s="7">
        <f t="shared" si="19"/>
        <v>4</v>
      </c>
      <c r="N154" s="14">
        <f t="shared" si="20"/>
        <v>0.26305892875931813</v>
      </c>
      <c r="O154" s="26">
        <f t="shared" si="21"/>
        <v>7.246802445160279</v>
      </c>
      <c r="P154" s="26" t="str">
        <f t="shared" si="22"/>
        <v>да</v>
      </c>
      <c r="Q154" s="27">
        <f t="shared" si="23"/>
        <v>3.63</v>
      </c>
      <c r="R154" s="27">
        <f t="shared" si="24"/>
        <v>907.5</v>
      </c>
      <c r="S154" s="51">
        <v>3</v>
      </c>
      <c r="T154" s="53">
        <f t="shared" si="25"/>
        <v>3.5999999999999996</v>
      </c>
    </row>
    <row r="155" spans="1:20" ht="15.75" thickBot="1" x14ac:dyDescent="0.3">
      <c r="A155" s="33" t="s">
        <v>207</v>
      </c>
      <c r="B155" s="32"/>
      <c r="C155" s="33" t="s">
        <v>208</v>
      </c>
      <c r="D155" s="23" t="s">
        <v>23</v>
      </c>
      <c r="E155" s="23">
        <v>20</v>
      </c>
      <c r="F155" s="23">
        <v>250</v>
      </c>
      <c r="G155" s="54">
        <v>0.53999999999999992</v>
      </c>
      <c r="H155" s="17">
        <v>1</v>
      </c>
      <c r="I155" s="21">
        <v>1.2</v>
      </c>
      <c r="J155" s="25"/>
      <c r="K155" s="25"/>
      <c r="L155" s="25">
        <v>1</v>
      </c>
      <c r="M155" s="7">
        <f t="shared" si="19"/>
        <v>4</v>
      </c>
      <c r="N155" s="14">
        <f t="shared" si="20"/>
        <v>0.27976180344476387</v>
      </c>
      <c r="O155" s="26">
        <f t="shared" si="21"/>
        <v>29.761893983485521</v>
      </c>
      <c r="P155" s="26" t="str">
        <f t="shared" si="22"/>
        <v>да</v>
      </c>
      <c r="Q155" s="27">
        <f t="shared" si="23"/>
        <v>0.94</v>
      </c>
      <c r="R155" s="27">
        <f t="shared" si="24"/>
        <v>235</v>
      </c>
      <c r="S155" s="51">
        <v>0.44999999999999996</v>
      </c>
      <c r="T155" s="53">
        <f t="shared" si="25"/>
        <v>0.53999999999999992</v>
      </c>
    </row>
    <row r="156" spans="1:20" ht="15.75" thickBot="1" x14ac:dyDescent="0.3">
      <c r="A156" s="33" t="s">
        <v>287</v>
      </c>
      <c r="B156" s="32"/>
      <c r="C156" s="33" t="s">
        <v>288</v>
      </c>
      <c r="D156" s="23" t="s">
        <v>23</v>
      </c>
      <c r="E156" s="23">
        <v>20</v>
      </c>
      <c r="F156" s="23">
        <v>250</v>
      </c>
      <c r="G156" s="54">
        <v>144</v>
      </c>
      <c r="H156" s="17">
        <v>299</v>
      </c>
      <c r="I156" s="21">
        <v>269</v>
      </c>
      <c r="J156" s="25"/>
      <c r="K156" s="25"/>
      <c r="L156" s="25">
        <v>300</v>
      </c>
      <c r="M156" s="7">
        <f t="shared" si="19"/>
        <v>4</v>
      </c>
      <c r="N156" s="14">
        <f t="shared" si="20"/>
        <v>74.076536996091633</v>
      </c>
      <c r="O156" s="26">
        <f t="shared" si="21"/>
        <v>29.279263634818825</v>
      </c>
      <c r="P156" s="26" t="str">
        <f t="shared" si="22"/>
        <v>да</v>
      </c>
      <c r="Q156" s="27">
        <f t="shared" si="23"/>
        <v>253</v>
      </c>
      <c r="R156" s="27">
        <f t="shared" si="24"/>
        <v>63250</v>
      </c>
      <c r="S156" s="51">
        <v>120</v>
      </c>
      <c r="T156" s="53">
        <f t="shared" si="25"/>
        <v>144</v>
      </c>
    </row>
    <row r="157" spans="1:20" ht="15.75" thickBot="1" x14ac:dyDescent="0.3">
      <c r="A157" s="33" t="s">
        <v>209</v>
      </c>
      <c r="B157" s="32"/>
      <c r="C157" s="33" t="s">
        <v>210</v>
      </c>
      <c r="D157" s="23" t="s">
        <v>23</v>
      </c>
      <c r="E157" s="23">
        <v>20</v>
      </c>
      <c r="F157" s="23">
        <v>250</v>
      </c>
      <c r="G157" s="54">
        <v>25.2</v>
      </c>
      <c r="H157" s="17">
        <v>21</v>
      </c>
      <c r="I157" s="21">
        <v>20</v>
      </c>
      <c r="J157" s="25"/>
      <c r="K157" s="25"/>
      <c r="L157" s="25">
        <v>25</v>
      </c>
      <c r="M157" s="7">
        <f t="shared" si="19"/>
        <v>4</v>
      </c>
      <c r="N157" s="14">
        <f t="shared" si="20"/>
        <v>2.6882460204874601</v>
      </c>
      <c r="O157" s="26">
        <f t="shared" si="21"/>
        <v>11.790552721436228</v>
      </c>
      <c r="P157" s="26" t="str">
        <f t="shared" si="22"/>
        <v>да</v>
      </c>
      <c r="Q157" s="27">
        <f t="shared" si="23"/>
        <v>22.8</v>
      </c>
      <c r="R157" s="27">
        <f t="shared" si="24"/>
        <v>5700</v>
      </c>
      <c r="S157" s="51">
        <v>21</v>
      </c>
      <c r="T157" s="53">
        <f t="shared" si="25"/>
        <v>25.2</v>
      </c>
    </row>
    <row r="158" spans="1:20" ht="39" thickBot="1" x14ac:dyDescent="0.3">
      <c r="A158" s="33" t="s">
        <v>211</v>
      </c>
      <c r="B158" s="32"/>
      <c r="C158" s="33" t="s">
        <v>212</v>
      </c>
      <c r="D158" s="23" t="s">
        <v>23</v>
      </c>
      <c r="E158" s="23">
        <v>20</v>
      </c>
      <c r="F158" s="23">
        <v>250</v>
      </c>
      <c r="G158" s="54">
        <v>50.4</v>
      </c>
      <c r="H158" s="17">
        <v>44</v>
      </c>
      <c r="I158" s="21">
        <v>52</v>
      </c>
      <c r="J158" s="25"/>
      <c r="K158" s="25"/>
      <c r="L158" s="25">
        <v>46</v>
      </c>
      <c r="M158" s="7">
        <f t="shared" si="19"/>
        <v>4</v>
      </c>
      <c r="N158" s="14">
        <f t="shared" si="20"/>
        <v>3.7291643389191989</v>
      </c>
      <c r="O158" s="26">
        <f t="shared" si="21"/>
        <v>7.7529404135534277</v>
      </c>
      <c r="P158" s="26" t="str">
        <f t="shared" si="22"/>
        <v>да</v>
      </c>
      <c r="Q158" s="27">
        <f t="shared" si="23"/>
        <v>48.1</v>
      </c>
      <c r="R158" s="27">
        <f t="shared" si="24"/>
        <v>12025</v>
      </c>
      <c r="S158" s="51">
        <v>42</v>
      </c>
      <c r="T158" s="53">
        <f t="shared" si="25"/>
        <v>50.4</v>
      </c>
    </row>
    <row r="159" spans="1:20" ht="26.25" thickBot="1" x14ac:dyDescent="0.3">
      <c r="A159" s="33" t="s">
        <v>213</v>
      </c>
      <c r="B159" s="32" t="s">
        <v>26</v>
      </c>
      <c r="C159" s="33" t="s">
        <v>214</v>
      </c>
      <c r="D159" s="23" t="s">
        <v>23</v>
      </c>
      <c r="E159" s="23">
        <v>20</v>
      </c>
      <c r="F159" s="23">
        <v>250</v>
      </c>
      <c r="G159" s="54">
        <v>45</v>
      </c>
      <c r="H159" s="17">
        <v>42</v>
      </c>
      <c r="I159" s="21">
        <v>52</v>
      </c>
      <c r="J159" s="25"/>
      <c r="K159" s="25"/>
      <c r="L159" s="25">
        <v>50</v>
      </c>
      <c r="M159" s="7">
        <f t="shared" si="19"/>
        <v>4</v>
      </c>
      <c r="N159" s="14">
        <f t="shared" si="20"/>
        <v>4.5734742446707477</v>
      </c>
      <c r="O159" s="26">
        <f t="shared" si="21"/>
        <v>9.6793105707317419</v>
      </c>
      <c r="P159" s="26" t="str">
        <f t="shared" si="22"/>
        <v>да</v>
      </c>
      <c r="Q159" s="27">
        <f t="shared" si="23"/>
        <v>47.25</v>
      </c>
      <c r="R159" s="27">
        <f t="shared" si="24"/>
        <v>11812.5</v>
      </c>
      <c r="S159" s="51">
        <v>37.5</v>
      </c>
      <c r="T159" s="53">
        <f t="shared" si="25"/>
        <v>45</v>
      </c>
    </row>
    <row r="160" spans="1:20" ht="25.5" x14ac:dyDescent="0.25">
      <c r="A160" s="38" t="s">
        <v>215</v>
      </c>
      <c r="B160" s="50" t="s">
        <v>26</v>
      </c>
      <c r="C160" s="38" t="s">
        <v>216</v>
      </c>
      <c r="D160" s="23" t="s">
        <v>23</v>
      </c>
      <c r="E160" s="23">
        <v>20</v>
      </c>
      <c r="F160" s="23">
        <v>250</v>
      </c>
      <c r="G160" s="54">
        <v>41.4</v>
      </c>
      <c r="H160" s="17">
        <v>40</v>
      </c>
      <c r="I160" s="21">
        <v>39</v>
      </c>
      <c r="J160" s="25"/>
      <c r="K160" s="25"/>
      <c r="L160" s="25">
        <v>45</v>
      </c>
      <c r="M160" s="7">
        <f t="shared" si="19"/>
        <v>4</v>
      </c>
      <c r="N160" s="14">
        <f t="shared" si="20"/>
        <v>2.6248809496813377</v>
      </c>
      <c r="O160" s="26">
        <f t="shared" si="21"/>
        <v>6.3479587658557133</v>
      </c>
      <c r="P160" s="26" t="str">
        <f t="shared" si="22"/>
        <v>да</v>
      </c>
      <c r="Q160" s="27">
        <f t="shared" si="23"/>
        <v>41.35</v>
      </c>
      <c r="R160" s="27">
        <f t="shared" si="24"/>
        <v>10337.5</v>
      </c>
      <c r="S160" s="51">
        <v>34.5</v>
      </c>
      <c r="T160" s="53">
        <f t="shared" si="25"/>
        <v>41.4</v>
      </c>
    </row>
    <row r="161" spans="1:20" ht="27" customHeight="1" x14ac:dyDescent="0.25">
      <c r="A161" s="28" t="s">
        <v>289</v>
      </c>
      <c r="B161" s="46" t="s">
        <v>26</v>
      </c>
      <c r="C161" s="28" t="s">
        <v>314</v>
      </c>
      <c r="D161" s="23" t="s">
        <v>23</v>
      </c>
      <c r="E161" s="23">
        <v>20</v>
      </c>
      <c r="F161" s="23">
        <v>250</v>
      </c>
      <c r="G161" s="54">
        <v>50.4</v>
      </c>
      <c r="H161" s="17">
        <v>50</v>
      </c>
      <c r="I161" s="21">
        <v>62</v>
      </c>
      <c r="J161" s="25"/>
      <c r="K161" s="25"/>
      <c r="L161" s="25">
        <v>49</v>
      </c>
      <c r="M161" s="7">
        <f t="shared" si="19"/>
        <v>4</v>
      </c>
      <c r="N161" s="14">
        <f t="shared" si="20"/>
        <v>6.1283494243284355</v>
      </c>
      <c r="O161" s="26">
        <f t="shared" si="21"/>
        <v>11.595741578672536</v>
      </c>
      <c r="P161" s="26" t="str">
        <f t="shared" si="22"/>
        <v>да</v>
      </c>
      <c r="Q161" s="27">
        <f t="shared" si="23"/>
        <v>52.85</v>
      </c>
      <c r="R161" s="27">
        <f t="shared" si="24"/>
        <v>13212.5</v>
      </c>
      <c r="S161" s="51">
        <v>42</v>
      </c>
      <c r="T161" s="53">
        <f t="shared" si="25"/>
        <v>50.4</v>
      </c>
    </row>
    <row r="162" spans="1:20" ht="51" x14ac:dyDescent="0.25">
      <c r="A162" s="38" t="s">
        <v>217</v>
      </c>
      <c r="B162" s="39"/>
      <c r="C162" s="34" t="s">
        <v>312</v>
      </c>
      <c r="D162" s="23" t="s">
        <v>23</v>
      </c>
      <c r="E162" s="23">
        <v>20</v>
      </c>
      <c r="F162" s="23">
        <v>250</v>
      </c>
      <c r="G162" s="54">
        <v>86.399999999999991</v>
      </c>
      <c r="H162" s="17">
        <v>82</v>
      </c>
      <c r="I162" s="21">
        <v>100</v>
      </c>
      <c r="J162" s="25"/>
      <c r="K162" s="25"/>
      <c r="L162" s="25">
        <v>90</v>
      </c>
      <c r="M162" s="7">
        <f t="shared" si="19"/>
        <v>4</v>
      </c>
      <c r="N162" s="14">
        <f t="shared" si="20"/>
        <v>7.6663768061146946</v>
      </c>
      <c r="O162" s="26">
        <f t="shared" si="21"/>
        <v>8.5562241139672945</v>
      </c>
      <c r="P162" s="26" t="str">
        <f t="shared" si="22"/>
        <v>да</v>
      </c>
      <c r="Q162" s="27">
        <f t="shared" si="23"/>
        <v>89.6</v>
      </c>
      <c r="R162" s="27">
        <f t="shared" si="24"/>
        <v>22400</v>
      </c>
      <c r="S162" s="51">
        <v>72</v>
      </c>
      <c r="T162" s="53">
        <f t="shared" si="25"/>
        <v>86.399999999999991</v>
      </c>
    </row>
    <row r="163" spans="1:20" ht="242.25" x14ac:dyDescent="0.25">
      <c r="A163" s="28" t="s">
        <v>290</v>
      </c>
      <c r="B163" s="46"/>
      <c r="C163" s="28" t="s">
        <v>313</v>
      </c>
      <c r="D163" s="23" t="s">
        <v>23</v>
      </c>
      <c r="E163" s="23">
        <v>20</v>
      </c>
      <c r="F163" s="23">
        <v>250</v>
      </c>
      <c r="G163" s="54">
        <v>900</v>
      </c>
      <c r="H163" s="17">
        <v>880</v>
      </c>
      <c r="I163" s="21">
        <v>900</v>
      </c>
      <c r="J163" s="25"/>
      <c r="K163" s="25"/>
      <c r="L163" s="25">
        <v>800</v>
      </c>
      <c r="M163" s="7">
        <f t="shared" si="19"/>
        <v>4</v>
      </c>
      <c r="N163" s="14">
        <f t="shared" si="20"/>
        <v>47.609522856952331</v>
      </c>
      <c r="O163" s="26">
        <f t="shared" si="21"/>
        <v>5.4723589490749802</v>
      </c>
      <c r="P163" s="26" t="str">
        <f t="shared" si="22"/>
        <v>да</v>
      </c>
      <c r="Q163" s="27">
        <f t="shared" si="23"/>
        <v>870</v>
      </c>
      <c r="R163" s="27">
        <f t="shared" si="24"/>
        <v>217500</v>
      </c>
      <c r="S163" s="51">
        <v>750</v>
      </c>
      <c r="T163" s="53">
        <f t="shared" si="25"/>
        <v>900</v>
      </c>
    </row>
    <row r="164" spans="1:20" ht="15.75" thickBot="1" x14ac:dyDescent="0.3">
      <c r="A164" s="33" t="s">
        <v>218</v>
      </c>
      <c r="B164" s="32"/>
      <c r="C164" s="33" t="s">
        <v>219</v>
      </c>
      <c r="D164" s="23" t="s">
        <v>23</v>
      </c>
      <c r="E164" s="23">
        <v>20</v>
      </c>
      <c r="F164" s="23">
        <v>250</v>
      </c>
      <c r="G164" s="54">
        <v>19.8</v>
      </c>
      <c r="H164" s="17">
        <v>2.2000000000000002</v>
      </c>
      <c r="I164" s="21">
        <v>3</v>
      </c>
      <c r="J164" s="25"/>
      <c r="K164" s="25"/>
      <c r="L164" s="25">
        <v>2.5</v>
      </c>
      <c r="M164" s="7">
        <f t="shared" si="19"/>
        <v>4</v>
      </c>
      <c r="N164" s="14">
        <f t="shared" si="20"/>
        <v>8.6229847887298678</v>
      </c>
      <c r="O164" s="26">
        <f t="shared" si="21"/>
        <v>125.33408123153878</v>
      </c>
      <c r="P164" s="26" t="str">
        <f t="shared" si="22"/>
        <v>нет</v>
      </c>
      <c r="Q164" s="27">
        <f t="shared" si="23"/>
        <v>6.88</v>
      </c>
      <c r="R164" s="27">
        <f t="shared" si="24"/>
        <v>1720</v>
      </c>
      <c r="S164" s="51">
        <v>16.5</v>
      </c>
      <c r="T164" s="53">
        <f t="shared" si="25"/>
        <v>19.8</v>
      </c>
    </row>
    <row r="165" spans="1:20" ht="26.25" thickBot="1" x14ac:dyDescent="0.3">
      <c r="A165" s="33" t="s">
        <v>291</v>
      </c>
      <c r="B165" s="32"/>
      <c r="C165" s="33" t="s">
        <v>292</v>
      </c>
      <c r="D165" s="23" t="s">
        <v>23</v>
      </c>
      <c r="E165" s="23">
        <v>20</v>
      </c>
      <c r="F165" s="23">
        <v>250</v>
      </c>
      <c r="G165" s="54">
        <v>27</v>
      </c>
      <c r="H165" s="17">
        <v>27</v>
      </c>
      <c r="I165" s="21">
        <v>32</v>
      </c>
      <c r="J165" s="25"/>
      <c r="K165" s="25"/>
      <c r="L165" s="25">
        <v>62</v>
      </c>
      <c r="M165" s="7">
        <f t="shared" si="19"/>
        <v>4</v>
      </c>
      <c r="N165" s="14">
        <f t="shared" si="20"/>
        <v>16.832508230603462</v>
      </c>
      <c r="O165" s="26">
        <f t="shared" si="21"/>
        <v>45.493265488117466</v>
      </c>
      <c r="P165" s="26" t="str">
        <f t="shared" si="22"/>
        <v>нет</v>
      </c>
      <c r="Q165" s="27">
        <f t="shared" si="23"/>
        <v>37</v>
      </c>
      <c r="R165" s="27">
        <f t="shared" si="24"/>
        <v>9250</v>
      </c>
      <c r="S165" s="51">
        <v>22.5</v>
      </c>
      <c r="T165" s="53">
        <f t="shared" si="25"/>
        <v>27</v>
      </c>
    </row>
    <row r="166" spans="1:20" ht="128.25" thickBot="1" x14ac:dyDescent="0.3">
      <c r="A166" s="33" t="s">
        <v>293</v>
      </c>
      <c r="B166" s="32"/>
      <c r="C166" s="33" t="s">
        <v>294</v>
      </c>
      <c r="D166" s="23" t="s">
        <v>23</v>
      </c>
      <c r="E166" s="23">
        <v>20</v>
      </c>
      <c r="F166" s="23">
        <v>250</v>
      </c>
      <c r="G166" s="54">
        <v>142.19999999999999</v>
      </c>
      <c r="H166" s="17" t="s">
        <v>325</v>
      </c>
      <c r="I166" s="21"/>
      <c r="J166" s="25"/>
      <c r="K166" s="25"/>
      <c r="L166" s="25"/>
      <c r="M166" s="7">
        <f t="shared" si="19"/>
        <v>1</v>
      </c>
      <c r="N166" s="14" t="e">
        <f t="shared" si="20"/>
        <v>#VALUE!</v>
      </c>
      <c r="O166" s="26" t="e">
        <f t="shared" si="21"/>
        <v>#VALUE!</v>
      </c>
      <c r="P166" s="26" t="e">
        <f t="shared" si="22"/>
        <v>#VALUE!</v>
      </c>
      <c r="Q166" s="27">
        <f t="shared" si="23"/>
        <v>142.19999999999999</v>
      </c>
      <c r="R166" s="27">
        <f t="shared" si="24"/>
        <v>35550</v>
      </c>
      <c r="S166" s="51">
        <v>118.5</v>
      </c>
      <c r="T166" s="53">
        <f t="shared" si="25"/>
        <v>142.19999999999999</v>
      </c>
    </row>
    <row r="167" spans="1:20" ht="26.25" thickBot="1" x14ac:dyDescent="0.3">
      <c r="A167" s="33" t="s">
        <v>295</v>
      </c>
      <c r="B167" s="32" t="s">
        <v>26</v>
      </c>
      <c r="C167" s="33" t="s">
        <v>296</v>
      </c>
      <c r="D167" s="23" t="s">
        <v>23</v>
      </c>
      <c r="E167" s="23">
        <v>20</v>
      </c>
      <c r="F167" s="23">
        <v>250</v>
      </c>
      <c r="G167" s="54">
        <v>522</v>
      </c>
      <c r="H167" s="17" t="s">
        <v>325</v>
      </c>
      <c r="I167" s="21"/>
      <c r="J167" s="25"/>
      <c r="K167" s="25"/>
      <c r="L167" s="25"/>
      <c r="M167" s="7">
        <f t="shared" si="19"/>
        <v>1</v>
      </c>
      <c r="N167" s="14" t="e">
        <f t="shared" si="20"/>
        <v>#VALUE!</v>
      </c>
      <c r="O167" s="26" t="e">
        <f t="shared" si="21"/>
        <v>#VALUE!</v>
      </c>
      <c r="P167" s="26" t="e">
        <f t="shared" si="22"/>
        <v>#VALUE!</v>
      </c>
      <c r="Q167" s="27">
        <f t="shared" si="23"/>
        <v>522</v>
      </c>
      <c r="R167" s="27">
        <f t="shared" si="24"/>
        <v>130500</v>
      </c>
      <c r="S167" s="51">
        <v>435</v>
      </c>
      <c r="T167" s="53">
        <f t="shared" si="25"/>
        <v>522</v>
      </c>
    </row>
    <row r="168" spans="1:20" ht="15.75" thickBot="1" x14ac:dyDescent="0.3">
      <c r="A168" s="33" t="s">
        <v>220</v>
      </c>
      <c r="B168" s="32"/>
      <c r="C168" s="33" t="s">
        <v>221</v>
      </c>
      <c r="D168" s="23" t="s">
        <v>23</v>
      </c>
      <c r="E168" s="23">
        <v>20</v>
      </c>
      <c r="F168" s="23">
        <v>250</v>
      </c>
      <c r="G168" s="54">
        <v>43.199999999999996</v>
      </c>
      <c r="H168" s="17">
        <v>15</v>
      </c>
      <c r="I168" s="21">
        <v>25</v>
      </c>
      <c r="J168" s="25"/>
      <c r="K168" s="25"/>
      <c r="L168" s="25">
        <v>19</v>
      </c>
      <c r="M168" s="7">
        <f t="shared" si="19"/>
        <v>4</v>
      </c>
      <c r="N168" s="14">
        <f t="shared" si="20"/>
        <v>12.463680569291451</v>
      </c>
      <c r="O168" s="26">
        <f t="shared" si="21"/>
        <v>48.781528646933268</v>
      </c>
      <c r="P168" s="26" t="str">
        <f t="shared" si="22"/>
        <v>нет</v>
      </c>
      <c r="Q168" s="27">
        <f t="shared" si="23"/>
        <v>25.55</v>
      </c>
      <c r="R168" s="27">
        <f t="shared" si="24"/>
        <v>6387.5</v>
      </c>
      <c r="S168" s="51">
        <v>36</v>
      </c>
      <c r="T168" s="53">
        <f t="shared" si="25"/>
        <v>43.199999999999996</v>
      </c>
    </row>
    <row r="169" spans="1:20" ht="39" thickBot="1" x14ac:dyDescent="0.3">
      <c r="A169" s="33" t="s">
        <v>297</v>
      </c>
      <c r="B169" s="32"/>
      <c r="C169" s="33" t="s">
        <v>221</v>
      </c>
      <c r="D169" s="23" t="s">
        <v>23</v>
      </c>
      <c r="E169" s="23">
        <v>20</v>
      </c>
      <c r="F169" s="23">
        <v>250</v>
      </c>
      <c r="G169" s="54">
        <v>162</v>
      </c>
      <c r="H169" s="17">
        <v>29</v>
      </c>
      <c r="I169" s="21">
        <v>30</v>
      </c>
      <c r="J169" s="25"/>
      <c r="K169" s="25"/>
      <c r="L169" s="25">
        <v>35</v>
      </c>
      <c r="M169" s="7">
        <f t="shared" si="19"/>
        <v>4</v>
      </c>
      <c r="N169" s="14">
        <f t="shared" si="20"/>
        <v>65.386033167132354</v>
      </c>
      <c r="O169" s="26">
        <f t="shared" si="21"/>
        <v>102.1656768236443</v>
      </c>
      <c r="P169" s="26" t="str">
        <f t="shared" si="22"/>
        <v>нет</v>
      </c>
      <c r="Q169" s="27">
        <f t="shared" si="23"/>
        <v>64</v>
      </c>
      <c r="R169" s="27">
        <f t="shared" si="24"/>
        <v>16000</v>
      </c>
      <c r="S169" s="51">
        <v>135</v>
      </c>
      <c r="T169" s="53">
        <f t="shared" si="25"/>
        <v>162</v>
      </c>
    </row>
    <row r="170" spans="1:20" ht="15.75" thickBot="1" x14ac:dyDescent="0.3">
      <c r="A170" s="33" t="s">
        <v>222</v>
      </c>
      <c r="B170" s="32"/>
      <c r="C170" s="33" t="s">
        <v>223</v>
      </c>
      <c r="D170" s="23" t="s">
        <v>23</v>
      </c>
      <c r="E170" s="23">
        <v>20</v>
      </c>
      <c r="F170" s="23">
        <v>250</v>
      </c>
      <c r="G170" s="54">
        <v>36</v>
      </c>
      <c r="H170" s="17">
        <v>15</v>
      </c>
      <c r="I170" s="21">
        <v>17</v>
      </c>
      <c r="J170" s="25"/>
      <c r="K170" s="25"/>
      <c r="L170" s="25">
        <v>20</v>
      </c>
      <c r="M170" s="7">
        <f t="shared" si="19"/>
        <v>4</v>
      </c>
      <c r="N170" s="14">
        <f t="shared" si="20"/>
        <v>9.556847457887633</v>
      </c>
      <c r="O170" s="26">
        <f t="shared" si="21"/>
        <v>43.440215717671059</v>
      </c>
      <c r="P170" s="26" t="str">
        <f t="shared" si="22"/>
        <v>нет</v>
      </c>
      <c r="Q170" s="27">
        <f t="shared" si="23"/>
        <v>22</v>
      </c>
      <c r="R170" s="27">
        <f t="shared" si="24"/>
        <v>5500</v>
      </c>
      <c r="S170" s="51">
        <v>30</v>
      </c>
      <c r="T170" s="53">
        <f t="shared" si="25"/>
        <v>36</v>
      </c>
    </row>
    <row r="171" spans="1:20" ht="15.75" thickBot="1" x14ac:dyDescent="0.3">
      <c r="A171" s="33" t="s">
        <v>224</v>
      </c>
      <c r="B171" s="32"/>
      <c r="C171" s="33" t="s">
        <v>223</v>
      </c>
      <c r="D171" s="23" t="s">
        <v>23</v>
      </c>
      <c r="E171" s="23">
        <v>20</v>
      </c>
      <c r="F171" s="23">
        <v>250</v>
      </c>
      <c r="G171" s="54">
        <v>36</v>
      </c>
      <c r="H171" s="17">
        <v>15</v>
      </c>
      <c r="I171" s="21">
        <v>17</v>
      </c>
      <c r="J171" s="25"/>
      <c r="K171" s="25"/>
      <c r="L171" s="25">
        <v>20</v>
      </c>
      <c r="M171" s="7">
        <f t="shared" si="19"/>
        <v>4</v>
      </c>
      <c r="N171" s="14">
        <f t="shared" si="20"/>
        <v>9.556847457887633</v>
      </c>
      <c r="O171" s="26">
        <f t="shared" si="21"/>
        <v>43.440215717671059</v>
      </c>
      <c r="P171" s="26" t="str">
        <f t="shared" si="22"/>
        <v>нет</v>
      </c>
      <c r="Q171" s="27">
        <f t="shared" si="23"/>
        <v>22</v>
      </c>
      <c r="R171" s="27">
        <f t="shared" si="24"/>
        <v>5500</v>
      </c>
      <c r="S171" s="51">
        <v>30</v>
      </c>
      <c r="T171" s="53">
        <f t="shared" si="25"/>
        <v>36</v>
      </c>
    </row>
    <row r="172" spans="1:20" ht="26.25" thickBot="1" x14ac:dyDescent="0.3">
      <c r="A172" s="33" t="s">
        <v>298</v>
      </c>
      <c r="B172" s="32"/>
      <c r="C172" s="33" t="s">
        <v>299</v>
      </c>
      <c r="D172" s="23" t="s">
        <v>23</v>
      </c>
      <c r="E172" s="23">
        <v>20</v>
      </c>
      <c r="F172" s="23">
        <v>250</v>
      </c>
      <c r="G172" s="54">
        <v>72</v>
      </c>
      <c r="H172" s="17">
        <v>42</v>
      </c>
      <c r="I172" s="21">
        <v>36</v>
      </c>
      <c r="J172" s="25"/>
      <c r="K172" s="25"/>
      <c r="L172" s="25">
        <v>40</v>
      </c>
      <c r="M172" s="7">
        <f t="shared" si="19"/>
        <v>4</v>
      </c>
      <c r="N172" s="14">
        <f t="shared" si="20"/>
        <v>16.522711641858304</v>
      </c>
      <c r="O172" s="26">
        <f t="shared" si="21"/>
        <v>34.784656088122745</v>
      </c>
      <c r="P172" s="26" t="str">
        <f t="shared" si="22"/>
        <v>нет</v>
      </c>
      <c r="Q172" s="27">
        <f t="shared" si="23"/>
        <v>47.5</v>
      </c>
      <c r="R172" s="27">
        <f t="shared" si="24"/>
        <v>11875</v>
      </c>
      <c r="S172" s="51">
        <v>60</v>
      </c>
      <c r="T172" s="53">
        <f t="shared" si="25"/>
        <v>72</v>
      </c>
    </row>
    <row r="173" spans="1:20" ht="15.75" thickBot="1" x14ac:dyDescent="0.3">
      <c r="A173" s="33" t="s">
        <v>225</v>
      </c>
      <c r="B173" s="32"/>
      <c r="C173" s="33" t="s">
        <v>226</v>
      </c>
      <c r="D173" s="23" t="s">
        <v>23</v>
      </c>
      <c r="E173" s="23">
        <v>20</v>
      </c>
      <c r="F173" s="23">
        <v>250</v>
      </c>
      <c r="G173" s="54">
        <v>27</v>
      </c>
      <c r="H173" s="17">
        <v>20</v>
      </c>
      <c r="I173" s="21">
        <v>34</v>
      </c>
      <c r="J173" s="25"/>
      <c r="K173" s="25"/>
      <c r="L173" s="25">
        <v>25</v>
      </c>
      <c r="M173" s="7">
        <f t="shared" si="19"/>
        <v>4</v>
      </c>
      <c r="N173" s="14">
        <f t="shared" si="20"/>
        <v>5.8022983951764031</v>
      </c>
      <c r="O173" s="26">
        <f t="shared" si="21"/>
        <v>21.895465642175104</v>
      </c>
      <c r="P173" s="26" t="str">
        <f t="shared" si="22"/>
        <v>да</v>
      </c>
      <c r="Q173" s="27">
        <f t="shared" si="23"/>
        <v>26.5</v>
      </c>
      <c r="R173" s="27">
        <f t="shared" si="24"/>
        <v>6625</v>
      </c>
      <c r="S173" s="51">
        <v>22.5</v>
      </c>
      <c r="T173" s="53">
        <f t="shared" si="25"/>
        <v>27</v>
      </c>
    </row>
    <row r="174" spans="1:20" ht="15.75" thickBot="1" x14ac:dyDescent="0.3">
      <c r="A174" s="33" t="s">
        <v>227</v>
      </c>
      <c r="B174" s="32"/>
      <c r="C174" s="33" t="s">
        <v>228</v>
      </c>
      <c r="D174" s="23" t="s">
        <v>23</v>
      </c>
      <c r="E174" s="23">
        <v>20</v>
      </c>
      <c r="F174" s="23">
        <v>250</v>
      </c>
      <c r="G174" s="54">
        <v>282.40199999999999</v>
      </c>
      <c r="H174" s="17">
        <v>39</v>
      </c>
      <c r="I174" s="21">
        <v>42</v>
      </c>
      <c r="J174" s="25"/>
      <c r="K174" s="25"/>
      <c r="L174" s="25">
        <v>40</v>
      </c>
      <c r="M174" s="7">
        <f t="shared" si="19"/>
        <v>4</v>
      </c>
      <c r="N174" s="14">
        <f t="shared" si="20"/>
        <v>121.04075925626594</v>
      </c>
      <c r="O174" s="26">
        <f t="shared" si="21"/>
        <v>120.02058428980263</v>
      </c>
      <c r="P174" s="26" t="str">
        <f t="shared" si="22"/>
        <v>нет</v>
      </c>
      <c r="Q174" s="27">
        <f t="shared" si="23"/>
        <v>100.85</v>
      </c>
      <c r="R174" s="27">
        <f t="shared" si="24"/>
        <v>25212.5</v>
      </c>
      <c r="S174" s="51">
        <v>235.33499999999998</v>
      </c>
      <c r="T174" s="53">
        <f t="shared" si="25"/>
        <v>282.40199999999999</v>
      </c>
    </row>
    <row r="175" spans="1:20" ht="39" thickBot="1" x14ac:dyDescent="0.3">
      <c r="A175" s="33" t="s">
        <v>229</v>
      </c>
      <c r="B175" s="32"/>
      <c r="C175" s="33" t="s">
        <v>230</v>
      </c>
      <c r="D175" s="23" t="s">
        <v>23</v>
      </c>
      <c r="E175" s="23">
        <v>20</v>
      </c>
      <c r="F175" s="23">
        <v>50</v>
      </c>
      <c r="G175" s="54">
        <v>75.941999999999993</v>
      </c>
      <c r="H175" s="17">
        <v>77</v>
      </c>
      <c r="I175" s="21">
        <v>68</v>
      </c>
      <c r="J175" s="25"/>
      <c r="K175" s="25"/>
      <c r="L175" s="25">
        <v>72</v>
      </c>
      <c r="M175" s="7">
        <f t="shared" si="19"/>
        <v>4</v>
      </c>
      <c r="N175" s="14">
        <f t="shared" si="20"/>
        <v>4.1001465014476404</v>
      </c>
      <c r="O175" s="26">
        <f t="shared" si="21"/>
        <v>5.5982338905620432</v>
      </c>
      <c r="P175" s="26" t="str">
        <f t="shared" si="22"/>
        <v>да</v>
      </c>
      <c r="Q175" s="27">
        <f t="shared" si="23"/>
        <v>73.239999999999995</v>
      </c>
      <c r="R175" s="27">
        <f t="shared" si="24"/>
        <v>3662</v>
      </c>
      <c r="S175">
        <v>63.284999999999997</v>
      </c>
      <c r="T175" s="53">
        <f t="shared" si="25"/>
        <v>75.941999999999993</v>
      </c>
    </row>
    <row r="176" spans="1:20" ht="39" thickBot="1" x14ac:dyDescent="0.3">
      <c r="A176" s="33" t="s">
        <v>300</v>
      </c>
      <c r="B176" s="32"/>
      <c r="C176" s="33" t="s">
        <v>301</v>
      </c>
      <c r="D176" s="23" t="s">
        <v>23</v>
      </c>
      <c r="E176" s="23">
        <v>20</v>
      </c>
      <c r="F176" s="23">
        <v>10</v>
      </c>
      <c r="G176" s="54">
        <v>273.59999999999997</v>
      </c>
      <c r="H176" s="17">
        <v>222</v>
      </c>
      <c r="I176" s="21">
        <v>200</v>
      </c>
      <c r="J176" s="25"/>
      <c r="K176" s="25"/>
      <c r="L176" s="25">
        <v>295</v>
      </c>
      <c r="M176" s="7">
        <f t="shared" si="19"/>
        <v>4</v>
      </c>
      <c r="N176" s="14">
        <f t="shared" si="20"/>
        <v>44.135662073505436</v>
      </c>
      <c r="O176" s="26">
        <f t="shared" si="21"/>
        <v>17.821789652132217</v>
      </c>
      <c r="P176" s="26" t="str">
        <f t="shared" si="22"/>
        <v>да</v>
      </c>
      <c r="Q176" s="27">
        <f t="shared" si="23"/>
        <v>247.65</v>
      </c>
      <c r="R176" s="27">
        <f t="shared" si="24"/>
        <v>2476.5</v>
      </c>
      <c r="S176">
        <v>228</v>
      </c>
      <c r="T176" s="53">
        <f t="shared" si="25"/>
        <v>273.59999999999997</v>
      </c>
    </row>
    <row r="177" spans="1:18" ht="15.75" x14ac:dyDescent="0.25">
      <c r="A177" s="29"/>
      <c r="B177" s="29"/>
      <c r="C177" s="29"/>
      <c r="D177" s="29"/>
      <c r="E177" s="29"/>
      <c r="F177" s="29"/>
      <c r="G177" s="29"/>
      <c r="H177" s="29"/>
      <c r="I177" s="29"/>
      <c r="J177" s="29"/>
      <c r="K177" s="29"/>
      <c r="L177" s="29"/>
      <c r="M177" s="29"/>
      <c r="N177" s="29"/>
      <c r="O177" s="29"/>
      <c r="P177" s="29"/>
      <c r="Q177" s="29"/>
      <c r="R177" s="30"/>
    </row>
    <row r="178" spans="1:18" x14ac:dyDescent="0.25">
      <c r="D178" s="2"/>
      <c r="E178" s="2"/>
      <c r="F178" s="6"/>
      <c r="G178" s="4"/>
      <c r="H178" s="4"/>
      <c r="I178" s="4"/>
      <c r="J178" s="4"/>
      <c r="K178" s="4"/>
      <c r="L178" s="4"/>
      <c r="M178" s="4"/>
      <c r="N178" s="4"/>
      <c r="O178" s="4"/>
      <c r="P178" s="4"/>
    </row>
    <row r="179" spans="1:18" ht="15" customHeight="1" x14ac:dyDescent="0.25">
      <c r="M179" s="105" t="s">
        <v>232</v>
      </c>
      <c r="N179" s="105"/>
      <c r="O179" s="105"/>
      <c r="P179" s="105"/>
      <c r="Q179" s="105"/>
      <c r="R179" s="105"/>
    </row>
    <row r="180" spans="1:18" ht="15" customHeight="1" x14ac:dyDescent="0.25">
      <c r="A180" s="102" t="s">
        <v>10</v>
      </c>
      <c r="B180" s="102"/>
      <c r="C180" s="102"/>
      <c r="D180" s="102"/>
      <c r="E180" s="102"/>
      <c r="F180" s="102"/>
      <c r="G180" s="102"/>
      <c r="H180" s="102"/>
      <c r="I180" s="8"/>
      <c r="J180" s="8"/>
      <c r="K180" s="8"/>
      <c r="L180" s="8"/>
      <c r="M180" s="105"/>
      <c r="N180" s="105"/>
      <c r="O180" s="105"/>
      <c r="P180" s="105"/>
      <c r="Q180" s="105"/>
      <c r="R180" s="105"/>
    </row>
    <row r="181" spans="1:18" x14ac:dyDescent="0.25">
      <c r="A181" s="102" t="s">
        <v>11</v>
      </c>
      <c r="B181" s="102"/>
      <c r="C181" s="102"/>
      <c r="D181" s="102"/>
      <c r="E181" s="102"/>
      <c r="F181" s="102"/>
      <c r="G181" s="102"/>
      <c r="H181" s="102"/>
      <c r="I181" s="9"/>
      <c r="J181" s="9"/>
      <c r="K181" s="9"/>
      <c r="L181" s="9"/>
      <c r="M181" s="105"/>
      <c r="N181" s="105"/>
      <c r="O181" s="105"/>
      <c r="P181" s="105"/>
      <c r="Q181" s="105"/>
      <c r="R181" s="105"/>
    </row>
    <row r="182" spans="1:18" x14ac:dyDescent="0.25">
      <c r="A182" s="102" t="s">
        <v>12</v>
      </c>
      <c r="B182" s="102"/>
      <c r="C182" s="102"/>
      <c r="D182" s="102"/>
      <c r="E182" s="102"/>
      <c r="F182" s="102"/>
      <c r="G182" s="102"/>
      <c r="H182" s="102"/>
      <c r="I182" s="10"/>
      <c r="J182" s="10"/>
      <c r="K182" s="10"/>
      <c r="L182" s="10"/>
      <c r="M182" s="103" t="s">
        <v>24</v>
      </c>
      <c r="N182" s="103"/>
      <c r="O182" s="103"/>
      <c r="P182" s="103"/>
      <c r="Q182" s="103"/>
      <c r="R182" s="103"/>
    </row>
    <row r="183" spans="1:18" x14ac:dyDescent="0.25">
      <c r="A183" s="102" t="s">
        <v>13</v>
      </c>
      <c r="B183" s="102"/>
      <c r="C183" s="102"/>
      <c r="D183" s="102"/>
      <c r="E183" s="102"/>
      <c r="F183" s="102"/>
      <c r="G183" s="102"/>
      <c r="H183" s="102"/>
      <c r="R183" s="3"/>
    </row>
  </sheetData>
  <autoFilter ref="A6:R176" xr:uid="{00000000-0009-0000-0000-000000000000}"/>
  <mergeCells count="23">
    <mergeCell ref="A182:H182"/>
    <mergeCell ref="M182:R182"/>
    <mergeCell ref="A183:H183"/>
    <mergeCell ref="Q6:Q7"/>
    <mergeCell ref="R6:R7"/>
    <mergeCell ref="G7:G8"/>
    <mergeCell ref="H7:H8"/>
    <mergeCell ref="I7:I8"/>
    <mergeCell ref="M179:R181"/>
    <mergeCell ref="A180:H180"/>
    <mergeCell ref="A181:H181"/>
    <mergeCell ref="A2:R2"/>
    <mergeCell ref="D4:N4"/>
    <mergeCell ref="P4:Q4"/>
    <mergeCell ref="A6:A8"/>
    <mergeCell ref="D6:D8"/>
    <mergeCell ref="F6:F7"/>
    <mergeCell ref="M6:M7"/>
    <mergeCell ref="N6:N7"/>
    <mergeCell ref="O6:O7"/>
    <mergeCell ref="P6:P8"/>
    <mergeCell ref="E6:E8"/>
    <mergeCell ref="G6:I6"/>
  </mergeCells>
  <conditionalFormatting sqref="P9:P176">
    <cfRule type="cellIs" dxfId="2" priority="1" operator="equal">
      <formula>"нет"</formula>
    </cfRule>
  </conditionalFormatting>
  <pageMargins left="0.7" right="0.7" top="0.75" bottom="0.75" header="0.3" footer="0.3"/>
  <pageSetup paperSize="9" scale="47" fitToHeight="0" orientation="landscape"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filterMode="1"/>
  <dimension ref="A2:W185"/>
  <sheetViews>
    <sheetView topLeftCell="C156" workbookViewId="0">
      <selection activeCell="C178" sqref="C178"/>
    </sheetView>
  </sheetViews>
  <sheetFormatPr defaultRowHeight="15" x14ac:dyDescent="0.25"/>
  <cols>
    <col min="1" max="1" width="37.7109375" customWidth="1"/>
    <col min="2" max="2" width="11.28515625" customWidth="1"/>
    <col min="3" max="3" width="33.85546875" customWidth="1"/>
    <col min="4" max="5" width="8" customWidth="1"/>
    <col min="6" max="6" width="12" customWidth="1"/>
    <col min="7" max="7" width="13" customWidth="1"/>
    <col min="8" max="8" width="11.85546875" customWidth="1"/>
    <col min="9" max="9" width="9.85546875" customWidth="1"/>
    <col min="10" max="11" width="16" hidden="1" customWidth="1"/>
    <col min="12" max="12" width="9.85546875" customWidth="1"/>
    <col min="13" max="13" width="12" customWidth="1"/>
    <col min="14" max="14" width="21" customWidth="1"/>
    <col min="15" max="15" width="17.5703125" customWidth="1"/>
    <col min="16" max="16" width="15" customWidth="1"/>
    <col min="17" max="17" width="13.7109375" customWidth="1"/>
    <col min="18" max="18" width="21.7109375" customWidth="1"/>
    <col min="21" max="21" width="14.5703125" bestFit="1" customWidth="1"/>
    <col min="22" max="22" width="15.85546875" customWidth="1"/>
    <col min="23" max="23" width="14.5703125" customWidth="1"/>
  </cols>
  <sheetData>
    <row r="2" spans="1:23" ht="18.75" x14ac:dyDescent="0.3">
      <c r="A2" s="90" t="s">
        <v>9</v>
      </c>
      <c r="B2" s="90"/>
      <c r="C2" s="90"/>
      <c r="D2" s="90"/>
      <c r="E2" s="90"/>
      <c r="F2" s="90"/>
      <c r="G2" s="90"/>
      <c r="H2" s="90"/>
      <c r="I2" s="90"/>
      <c r="J2" s="90"/>
      <c r="K2" s="90"/>
      <c r="L2" s="90"/>
      <c r="M2" s="90"/>
      <c r="N2" s="90"/>
      <c r="O2" s="90"/>
      <c r="P2" s="90"/>
      <c r="Q2" s="90"/>
      <c r="R2" s="90"/>
    </row>
    <row r="4" spans="1:23" ht="57" customHeight="1" thickBot="1" x14ac:dyDescent="0.35">
      <c r="A4" s="5" t="s">
        <v>14</v>
      </c>
      <c r="B4" s="5"/>
      <c r="C4" s="5"/>
      <c r="D4" s="91" t="s">
        <v>328</v>
      </c>
      <c r="E4" s="91"/>
      <c r="F4" s="91"/>
      <c r="G4" s="91"/>
      <c r="H4" s="92"/>
      <c r="I4" s="92"/>
      <c r="J4" s="92"/>
      <c r="K4" s="92"/>
      <c r="L4" s="92"/>
      <c r="M4" s="92"/>
      <c r="N4" s="92"/>
      <c r="P4" s="93" t="s">
        <v>16</v>
      </c>
      <c r="Q4" s="93"/>
      <c r="R4" s="11"/>
    </row>
    <row r="5" spans="1:23" ht="17.25" x14ac:dyDescent="0.3">
      <c r="A5" s="1"/>
      <c r="B5" s="1"/>
      <c r="C5" s="1"/>
      <c r="D5" s="1"/>
      <c r="E5" s="1"/>
    </row>
    <row r="6" spans="1:23" ht="30" customHeight="1" x14ac:dyDescent="0.25">
      <c r="A6" s="94" t="s">
        <v>15</v>
      </c>
      <c r="B6" s="48"/>
      <c r="C6" s="48"/>
      <c r="D6" s="94" t="s">
        <v>21</v>
      </c>
      <c r="E6" s="96" t="s">
        <v>322</v>
      </c>
      <c r="F6" s="95" t="s">
        <v>19</v>
      </c>
      <c r="G6" s="99" t="s">
        <v>22</v>
      </c>
      <c r="H6" s="100"/>
      <c r="I6" s="101"/>
      <c r="J6" s="15"/>
      <c r="K6" s="15"/>
      <c r="L6" s="15"/>
      <c r="M6" s="95" t="s">
        <v>18</v>
      </c>
      <c r="N6" s="95" t="s">
        <v>4</v>
      </c>
      <c r="O6" s="95" t="s">
        <v>2</v>
      </c>
      <c r="P6" s="95" t="s">
        <v>17</v>
      </c>
      <c r="Q6" s="95" t="s">
        <v>5</v>
      </c>
      <c r="R6" s="95" t="s">
        <v>7</v>
      </c>
    </row>
    <row r="7" spans="1:23" ht="30" x14ac:dyDescent="0.25">
      <c r="A7" s="94"/>
      <c r="B7" s="48"/>
      <c r="C7" s="48"/>
      <c r="D7" s="94"/>
      <c r="E7" s="97"/>
      <c r="F7" s="95"/>
      <c r="G7" s="104" t="s">
        <v>332</v>
      </c>
      <c r="H7" s="104" t="s">
        <v>324</v>
      </c>
      <c r="I7" s="104" t="s">
        <v>326</v>
      </c>
      <c r="J7" s="47" t="s">
        <v>0</v>
      </c>
      <c r="K7" s="47" t="s">
        <v>1</v>
      </c>
      <c r="L7" s="47" t="s">
        <v>8</v>
      </c>
      <c r="M7" s="95"/>
      <c r="N7" s="95"/>
      <c r="O7" s="95"/>
      <c r="P7" s="95"/>
      <c r="Q7" s="95"/>
      <c r="R7" s="95"/>
    </row>
    <row r="8" spans="1:23" ht="35.25" customHeight="1" thickBot="1" x14ac:dyDescent="0.3">
      <c r="A8" s="94"/>
      <c r="B8" s="48"/>
      <c r="C8" s="48"/>
      <c r="D8" s="94"/>
      <c r="E8" s="98"/>
      <c r="F8" s="16" t="s">
        <v>20</v>
      </c>
      <c r="G8" s="104"/>
      <c r="H8" s="104"/>
      <c r="I8" s="104"/>
      <c r="J8" s="47"/>
      <c r="K8" s="47"/>
      <c r="L8" s="47" t="s">
        <v>327</v>
      </c>
      <c r="M8" s="13" t="s">
        <v>3</v>
      </c>
      <c r="N8" s="24"/>
      <c r="O8" s="24"/>
      <c r="P8" s="95"/>
      <c r="Q8" s="12" t="s">
        <v>6</v>
      </c>
      <c r="R8" s="13"/>
    </row>
    <row r="9" spans="1:23" ht="128.25" thickBot="1" x14ac:dyDescent="0.3">
      <c r="A9" s="31" t="s">
        <v>233</v>
      </c>
      <c r="B9" s="31" t="s">
        <v>26</v>
      </c>
      <c r="C9" s="31" t="s">
        <v>234</v>
      </c>
      <c r="D9" s="23" t="s">
        <v>23</v>
      </c>
      <c r="E9" s="23">
        <v>20</v>
      </c>
      <c r="F9" s="23">
        <v>400</v>
      </c>
      <c r="G9" s="54">
        <v>99</v>
      </c>
      <c r="H9" s="59">
        <v>99</v>
      </c>
      <c r="I9" s="20">
        <v>115</v>
      </c>
      <c r="J9" s="25"/>
      <c r="K9" s="25"/>
      <c r="L9" s="20">
        <v>120</v>
      </c>
      <c r="M9" s="7">
        <f t="shared" ref="M9:M72" si="0">COUNT(G9:L9)</f>
        <v>4</v>
      </c>
      <c r="N9" s="14">
        <f t="shared" ref="N9:N72" si="1">SQRT(((IF(G9&gt;0,(G9-Q9)^2,0)+IF(H9&gt;0,(H9-Q9)^2,0)+IF(I9&gt;0,(I9-Q9)^2,0)+IF(J9&gt;0,(J9-Q9)^2,0)+IF(K9&gt;0,(K9-Q9)^2,0)++IF(L9&gt;0,(L9-Q9)^2,0))/(M9-1)))</f>
        <v>10.874281585465774</v>
      </c>
      <c r="O9" s="26">
        <f t="shared" ref="O9:O72" si="2">IF(Q9&gt;0,N9/Q9*100,0)</f>
        <v>10.045525714056142</v>
      </c>
      <c r="P9" s="26" t="str">
        <f t="shared" ref="P9:P72" si="3">IF(O9&gt;0,IF(O9&lt;33,"да","нет")," ")</f>
        <v>да</v>
      </c>
      <c r="Q9" s="27">
        <f t="shared" ref="Q9:Q72" si="4">IF(SUM(G9:L9)=0,0,ROUND(AVERAGE(G9:L9),2))</f>
        <v>108.25</v>
      </c>
      <c r="R9" s="27">
        <f t="shared" ref="R9:R72" si="5">ROUND(F9*Q9,2)</f>
        <v>43300</v>
      </c>
      <c r="S9" s="51">
        <v>82.5</v>
      </c>
      <c r="T9" s="53">
        <f>S9*1.2</f>
        <v>99</v>
      </c>
      <c r="U9">
        <f>F9*G9</f>
        <v>39600</v>
      </c>
      <c r="V9">
        <f>H9*F9</f>
        <v>39600</v>
      </c>
      <c r="W9">
        <f>F9*I9</f>
        <v>46000</v>
      </c>
    </row>
    <row r="10" spans="1:23" ht="128.25" thickBot="1" x14ac:dyDescent="0.3">
      <c r="A10" s="32" t="s">
        <v>235</v>
      </c>
      <c r="B10" s="32" t="s">
        <v>26</v>
      </c>
      <c r="C10" s="32" t="s">
        <v>234</v>
      </c>
      <c r="D10" s="23" t="s">
        <v>23</v>
      </c>
      <c r="E10" s="23">
        <v>20</v>
      </c>
      <c r="F10" s="23">
        <v>400</v>
      </c>
      <c r="G10" s="54">
        <v>36</v>
      </c>
      <c r="H10" s="59">
        <v>28</v>
      </c>
      <c r="I10" s="21">
        <v>32</v>
      </c>
      <c r="J10" s="25"/>
      <c r="K10" s="25"/>
      <c r="L10" s="21">
        <v>25</v>
      </c>
      <c r="M10" s="7">
        <f t="shared" si="0"/>
        <v>4</v>
      </c>
      <c r="N10" s="14">
        <f t="shared" si="1"/>
        <v>4.7871355387816905</v>
      </c>
      <c r="O10" s="26">
        <f t="shared" si="2"/>
        <v>15.825241450517986</v>
      </c>
      <c r="P10" s="26" t="str">
        <f t="shared" si="3"/>
        <v>да</v>
      </c>
      <c r="Q10" s="27">
        <f t="shared" si="4"/>
        <v>30.25</v>
      </c>
      <c r="R10" s="27">
        <f t="shared" si="5"/>
        <v>12100</v>
      </c>
      <c r="S10" s="51">
        <v>30</v>
      </c>
      <c r="T10" s="53">
        <f t="shared" ref="T10:T73" si="6">S10*1.2</f>
        <v>36</v>
      </c>
      <c r="U10">
        <f t="shared" ref="U10:U21" si="7">F10*G10</f>
        <v>14400</v>
      </c>
      <c r="V10">
        <f t="shared" ref="V10:V21" si="8">H10*F10</f>
        <v>11200</v>
      </c>
      <c r="W10">
        <f t="shared" ref="W10:W21" si="9">F10*I10</f>
        <v>12800</v>
      </c>
    </row>
    <row r="11" spans="1:23" ht="26.25" thickBot="1" x14ac:dyDescent="0.3">
      <c r="A11" s="32" t="s">
        <v>28</v>
      </c>
      <c r="B11" s="32" t="s">
        <v>26</v>
      </c>
      <c r="C11" s="32" t="s">
        <v>34</v>
      </c>
      <c r="D11" s="23" t="s">
        <v>23</v>
      </c>
      <c r="E11" s="23">
        <v>20</v>
      </c>
      <c r="F11" s="23">
        <v>400</v>
      </c>
      <c r="G11" s="54">
        <v>8.1</v>
      </c>
      <c r="H11" s="59">
        <v>7.4</v>
      </c>
      <c r="I11" s="21">
        <v>8</v>
      </c>
      <c r="J11" s="25"/>
      <c r="K11" s="25"/>
      <c r="L11" s="21">
        <v>9</v>
      </c>
      <c r="M11" s="7">
        <f t="shared" si="0"/>
        <v>4</v>
      </c>
      <c r="N11" s="14">
        <f t="shared" si="1"/>
        <v>0.66020198929317575</v>
      </c>
      <c r="O11" s="26">
        <f t="shared" si="2"/>
        <v>8.1205656739628012</v>
      </c>
      <c r="P11" s="26" t="str">
        <f t="shared" si="3"/>
        <v>да</v>
      </c>
      <c r="Q11" s="27">
        <f t="shared" si="4"/>
        <v>8.1300000000000008</v>
      </c>
      <c r="R11" s="27">
        <f t="shared" si="5"/>
        <v>3252</v>
      </c>
      <c r="S11" s="51">
        <v>6.75</v>
      </c>
      <c r="T11" s="53">
        <f t="shared" si="6"/>
        <v>8.1</v>
      </c>
      <c r="U11">
        <f t="shared" si="7"/>
        <v>3240</v>
      </c>
      <c r="V11">
        <f t="shared" si="8"/>
        <v>2960</v>
      </c>
      <c r="W11">
        <f t="shared" si="9"/>
        <v>3200</v>
      </c>
    </row>
    <row r="12" spans="1:23" ht="26.25" thickBot="1" x14ac:dyDescent="0.3">
      <c r="A12" s="32" t="s">
        <v>29</v>
      </c>
      <c r="B12" s="32" t="s">
        <v>26</v>
      </c>
      <c r="C12" s="32" t="s">
        <v>30</v>
      </c>
      <c r="D12" s="23" t="s">
        <v>23</v>
      </c>
      <c r="E12" s="23">
        <v>20</v>
      </c>
      <c r="F12" s="23">
        <v>400</v>
      </c>
      <c r="G12" s="54">
        <v>54</v>
      </c>
      <c r="H12" s="59">
        <v>42</v>
      </c>
      <c r="I12" s="21">
        <v>46</v>
      </c>
      <c r="J12" s="25"/>
      <c r="K12" s="25"/>
      <c r="L12" s="21">
        <v>45</v>
      </c>
      <c r="M12" s="7">
        <f t="shared" si="0"/>
        <v>4</v>
      </c>
      <c r="N12" s="14">
        <f t="shared" si="1"/>
        <v>5.123475382979799</v>
      </c>
      <c r="O12" s="26">
        <f t="shared" si="2"/>
        <v>10.95930563204235</v>
      </c>
      <c r="P12" s="26" t="str">
        <f t="shared" si="3"/>
        <v>да</v>
      </c>
      <c r="Q12" s="27">
        <f t="shared" si="4"/>
        <v>46.75</v>
      </c>
      <c r="R12" s="27">
        <f t="shared" si="5"/>
        <v>18700</v>
      </c>
      <c r="S12" s="51">
        <v>45</v>
      </c>
      <c r="T12" s="53">
        <f t="shared" si="6"/>
        <v>54</v>
      </c>
      <c r="U12">
        <f t="shared" si="7"/>
        <v>21600</v>
      </c>
      <c r="V12">
        <f t="shared" si="8"/>
        <v>16800</v>
      </c>
      <c r="W12">
        <f t="shared" si="9"/>
        <v>18400</v>
      </c>
    </row>
    <row r="13" spans="1:23" ht="26.25" thickBot="1" x14ac:dyDescent="0.3">
      <c r="A13" s="32" t="s">
        <v>31</v>
      </c>
      <c r="B13" s="32" t="s">
        <v>26</v>
      </c>
      <c r="C13" s="32" t="s">
        <v>30</v>
      </c>
      <c r="D13" s="23" t="s">
        <v>23</v>
      </c>
      <c r="E13" s="23">
        <v>20</v>
      </c>
      <c r="F13" s="23">
        <v>400</v>
      </c>
      <c r="G13" s="54">
        <v>43.199999999999996</v>
      </c>
      <c r="H13" s="59">
        <v>48</v>
      </c>
      <c r="I13" s="20">
        <v>42</v>
      </c>
      <c r="J13" s="25"/>
      <c r="K13" s="25"/>
      <c r="L13" s="20">
        <v>50</v>
      </c>
      <c r="M13" s="7">
        <f t="shared" si="0"/>
        <v>4</v>
      </c>
      <c r="N13" s="14">
        <f t="shared" si="1"/>
        <v>3.8157568056677835</v>
      </c>
      <c r="O13" s="26">
        <f t="shared" si="2"/>
        <v>8.3313467372659034</v>
      </c>
      <c r="P13" s="26" t="str">
        <f t="shared" si="3"/>
        <v>да</v>
      </c>
      <c r="Q13" s="27">
        <f t="shared" si="4"/>
        <v>45.8</v>
      </c>
      <c r="R13" s="27">
        <f t="shared" si="5"/>
        <v>18320</v>
      </c>
      <c r="S13" s="51">
        <v>36</v>
      </c>
      <c r="T13" s="53">
        <f t="shared" si="6"/>
        <v>43.199999999999996</v>
      </c>
      <c r="U13">
        <f t="shared" si="7"/>
        <v>17280</v>
      </c>
      <c r="V13">
        <f t="shared" si="8"/>
        <v>19200</v>
      </c>
      <c r="W13">
        <f t="shared" si="9"/>
        <v>16800</v>
      </c>
    </row>
    <row r="14" spans="1:23" ht="26.25" thickBot="1" x14ac:dyDescent="0.3">
      <c r="A14" s="32" t="s">
        <v>32</v>
      </c>
      <c r="B14" s="32" t="s">
        <v>26</v>
      </c>
      <c r="C14" s="32" t="s">
        <v>236</v>
      </c>
      <c r="D14" s="23" t="s">
        <v>23</v>
      </c>
      <c r="E14" s="23">
        <v>20</v>
      </c>
      <c r="F14" s="23">
        <v>400</v>
      </c>
      <c r="G14" s="54">
        <v>45.180000000000007</v>
      </c>
      <c r="H14" s="59">
        <v>58</v>
      </c>
      <c r="I14" s="21">
        <v>62</v>
      </c>
      <c r="J14" s="25"/>
      <c r="K14" s="25"/>
      <c r="L14" s="21">
        <v>59</v>
      </c>
      <c r="M14" s="7">
        <f t="shared" si="0"/>
        <v>4</v>
      </c>
      <c r="N14" s="14">
        <f t="shared" si="1"/>
        <v>7.4400806447242189</v>
      </c>
      <c r="O14" s="26">
        <f t="shared" si="2"/>
        <v>13.274006502630186</v>
      </c>
      <c r="P14" s="26" t="str">
        <f t="shared" si="3"/>
        <v>да</v>
      </c>
      <c r="Q14" s="27">
        <f t="shared" si="4"/>
        <v>56.05</v>
      </c>
      <c r="R14" s="27">
        <f t="shared" si="5"/>
        <v>22420</v>
      </c>
      <c r="S14" s="51">
        <v>37.650000000000006</v>
      </c>
      <c r="T14" s="53">
        <f t="shared" si="6"/>
        <v>45.180000000000007</v>
      </c>
      <c r="U14">
        <f t="shared" si="7"/>
        <v>18072.000000000004</v>
      </c>
      <c r="V14">
        <f t="shared" si="8"/>
        <v>23200</v>
      </c>
      <c r="W14">
        <f t="shared" si="9"/>
        <v>24800</v>
      </c>
    </row>
    <row r="15" spans="1:23" ht="26.25" thickBot="1" x14ac:dyDescent="0.3">
      <c r="A15" s="32" t="s">
        <v>33</v>
      </c>
      <c r="B15" s="32" t="s">
        <v>26</v>
      </c>
      <c r="C15" s="32" t="s">
        <v>34</v>
      </c>
      <c r="D15" s="23" t="s">
        <v>23</v>
      </c>
      <c r="E15" s="23">
        <v>20</v>
      </c>
      <c r="F15" s="23">
        <v>400</v>
      </c>
      <c r="G15" s="54">
        <v>18.36</v>
      </c>
      <c r="H15" s="59">
        <v>18.2</v>
      </c>
      <c r="I15" s="21">
        <v>20</v>
      </c>
      <c r="J15" s="25"/>
      <c r="K15" s="25"/>
      <c r="L15" s="21">
        <v>21</v>
      </c>
      <c r="M15" s="7">
        <f t="shared" si="0"/>
        <v>4</v>
      </c>
      <c r="N15" s="14">
        <f t="shared" si="1"/>
        <v>1.3467491723900684</v>
      </c>
      <c r="O15" s="26">
        <f t="shared" si="2"/>
        <v>6.9455862423417658</v>
      </c>
      <c r="P15" s="26" t="str">
        <f t="shared" si="3"/>
        <v>да</v>
      </c>
      <c r="Q15" s="27">
        <f t="shared" si="4"/>
        <v>19.39</v>
      </c>
      <c r="R15" s="27">
        <f t="shared" si="5"/>
        <v>7756</v>
      </c>
      <c r="S15" s="51">
        <v>15.299999999999999</v>
      </c>
      <c r="T15" s="53">
        <f t="shared" si="6"/>
        <v>18.36</v>
      </c>
      <c r="U15">
        <f t="shared" si="7"/>
        <v>7344</v>
      </c>
      <c r="V15">
        <f t="shared" si="8"/>
        <v>7280</v>
      </c>
      <c r="W15">
        <f t="shared" si="9"/>
        <v>8000</v>
      </c>
    </row>
    <row r="16" spans="1:23" ht="89.25" x14ac:dyDescent="0.25">
      <c r="A16" s="50" t="s">
        <v>35</v>
      </c>
      <c r="B16" s="50" t="s">
        <v>26</v>
      </c>
      <c r="C16" s="50" t="s">
        <v>36</v>
      </c>
      <c r="D16" s="23" t="s">
        <v>23</v>
      </c>
      <c r="E16" s="23">
        <v>20</v>
      </c>
      <c r="F16" s="23">
        <v>400</v>
      </c>
      <c r="G16" s="54">
        <v>11.7</v>
      </c>
      <c r="H16" s="59">
        <v>17</v>
      </c>
      <c r="I16" s="21">
        <v>21</v>
      </c>
      <c r="J16" s="25"/>
      <c r="K16" s="25"/>
      <c r="L16" s="21">
        <v>19</v>
      </c>
      <c r="M16" s="7">
        <f t="shared" si="0"/>
        <v>4</v>
      </c>
      <c r="N16" s="14">
        <f t="shared" si="1"/>
        <v>3.9986497721105811</v>
      </c>
      <c r="O16" s="26">
        <f t="shared" si="2"/>
        <v>23.275027777127946</v>
      </c>
      <c r="P16" s="26" t="str">
        <f t="shared" si="3"/>
        <v>да</v>
      </c>
      <c r="Q16" s="27">
        <f t="shared" si="4"/>
        <v>17.18</v>
      </c>
      <c r="R16" s="27">
        <f t="shared" si="5"/>
        <v>6872</v>
      </c>
      <c r="S16" s="51">
        <v>9.75</v>
      </c>
      <c r="T16" s="53">
        <f t="shared" si="6"/>
        <v>11.7</v>
      </c>
      <c r="U16">
        <f t="shared" si="7"/>
        <v>4680</v>
      </c>
      <c r="V16">
        <f t="shared" si="8"/>
        <v>6800</v>
      </c>
      <c r="W16">
        <f t="shared" si="9"/>
        <v>8400</v>
      </c>
    </row>
    <row r="17" spans="1:23" ht="79.5" customHeight="1" x14ac:dyDescent="0.25">
      <c r="A17" s="46" t="s">
        <v>37</v>
      </c>
      <c r="B17" s="46" t="s">
        <v>26</v>
      </c>
      <c r="C17" s="46" t="s">
        <v>318</v>
      </c>
      <c r="D17" s="45" t="s">
        <v>23</v>
      </c>
      <c r="E17" s="23">
        <v>20</v>
      </c>
      <c r="F17" s="23">
        <v>400</v>
      </c>
      <c r="G17" s="54">
        <v>59.4</v>
      </c>
      <c r="H17" s="59">
        <v>59.38</v>
      </c>
      <c r="I17" s="20">
        <v>60</v>
      </c>
      <c r="J17" s="25"/>
      <c r="K17" s="25"/>
      <c r="L17" s="20">
        <v>68</v>
      </c>
      <c r="M17" s="7">
        <f t="shared" si="0"/>
        <v>4</v>
      </c>
      <c r="N17" s="14">
        <f t="shared" si="1"/>
        <v>4.2131698280510834</v>
      </c>
      <c r="O17" s="26">
        <f t="shared" si="2"/>
        <v>6.8284762205041876</v>
      </c>
      <c r="P17" s="26" t="str">
        <f t="shared" si="3"/>
        <v>да</v>
      </c>
      <c r="Q17" s="27">
        <f t="shared" si="4"/>
        <v>61.7</v>
      </c>
      <c r="R17" s="27">
        <f t="shared" si="5"/>
        <v>24680</v>
      </c>
      <c r="S17" s="51">
        <v>49.5</v>
      </c>
      <c r="T17" s="53">
        <f t="shared" si="6"/>
        <v>59.4</v>
      </c>
      <c r="U17">
        <f t="shared" si="7"/>
        <v>23760</v>
      </c>
      <c r="V17">
        <f t="shared" si="8"/>
        <v>23752</v>
      </c>
      <c r="W17">
        <f t="shared" si="9"/>
        <v>24000</v>
      </c>
    </row>
    <row r="18" spans="1:23" ht="72" customHeight="1" x14ac:dyDescent="0.25">
      <c r="A18" s="46" t="s">
        <v>38</v>
      </c>
      <c r="B18" s="46" t="s">
        <v>26</v>
      </c>
      <c r="C18" s="46" t="s">
        <v>317</v>
      </c>
      <c r="D18" s="45" t="s">
        <v>23</v>
      </c>
      <c r="E18" s="23">
        <v>20</v>
      </c>
      <c r="F18" s="23">
        <v>400</v>
      </c>
      <c r="G18" s="54">
        <v>52.199999999999996</v>
      </c>
      <c r="H18" s="59">
        <v>38</v>
      </c>
      <c r="I18" s="20">
        <v>42</v>
      </c>
      <c r="J18" s="25"/>
      <c r="K18" s="25"/>
      <c r="L18" s="20">
        <v>40</v>
      </c>
      <c r="M18" s="7">
        <f t="shared" si="0"/>
        <v>4</v>
      </c>
      <c r="N18" s="14">
        <f t="shared" si="1"/>
        <v>6.3147974367090063</v>
      </c>
      <c r="O18" s="26">
        <f t="shared" si="2"/>
        <v>14.668519016745659</v>
      </c>
      <c r="P18" s="26" t="str">
        <f t="shared" si="3"/>
        <v>да</v>
      </c>
      <c r="Q18" s="27">
        <f t="shared" si="4"/>
        <v>43.05</v>
      </c>
      <c r="R18" s="27">
        <f t="shared" si="5"/>
        <v>17220</v>
      </c>
      <c r="S18" s="51">
        <v>43.5</v>
      </c>
      <c r="T18" s="53">
        <f t="shared" si="6"/>
        <v>52.199999999999996</v>
      </c>
      <c r="U18">
        <f t="shared" si="7"/>
        <v>20880</v>
      </c>
      <c r="V18">
        <f t="shared" si="8"/>
        <v>15200</v>
      </c>
      <c r="W18">
        <f t="shared" si="9"/>
        <v>16800</v>
      </c>
    </row>
    <row r="19" spans="1:23" ht="25.5" x14ac:dyDescent="0.25">
      <c r="A19" s="46" t="s">
        <v>39</v>
      </c>
      <c r="B19" s="46" t="s">
        <v>26</v>
      </c>
      <c r="C19" s="46" t="s">
        <v>237</v>
      </c>
      <c r="D19" s="45" t="s">
        <v>23</v>
      </c>
      <c r="E19" s="23">
        <v>20</v>
      </c>
      <c r="F19" s="23">
        <v>400</v>
      </c>
      <c r="G19" s="54">
        <v>16.02</v>
      </c>
      <c r="H19" s="59">
        <v>12</v>
      </c>
      <c r="I19" s="21">
        <v>15</v>
      </c>
      <c r="J19" s="25"/>
      <c r="K19" s="25"/>
      <c r="L19" s="21">
        <v>9</v>
      </c>
      <c r="M19" s="7">
        <f t="shared" si="0"/>
        <v>4</v>
      </c>
      <c r="N19" s="14">
        <f t="shared" si="1"/>
        <v>3.1686169432945555</v>
      </c>
      <c r="O19" s="26">
        <f t="shared" si="2"/>
        <v>24.355241685584591</v>
      </c>
      <c r="P19" s="26" t="str">
        <f t="shared" si="3"/>
        <v>да</v>
      </c>
      <c r="Q19" s="27">
        <f t="shared" si="4"/>
        <v>13.01</v>
      </c>
      <c r="R19" s="27">
        <f t="shared" si="5"/>
        <v>5204</v>
      </c>
      <c r="S19" s="51">
        <v>13.350000000000001</v>
      </c>
      <c r="T19" s="53">
        <f t="shared" si="6"/>
        <v>16.02</v>
      </c>
      <c r="U19">
        <f t="shared" si="7"/>
        <v>6408</v>
      </c>
      <c r="V19">
        <f t="shared" si="8"/>
        <v>4800</v>
      </c>
      <c r="W19">
        <f t="shared" si="9"/>
        <v>6000</v>
      </c>
    </row>
    <row r="20" spans="1:23" ht="39" thickBot="1" x14ac:dyDescent="0.3">
      <c r="A20" s="32" t="s">
        <v>40</v>
      </c>
      <c r="B20" s="32" t="s">
        <v>26</v>
      </c>
      <c r="C20" s="32" t="s">
        <v>238</v>
      </c>
      <c r="D20" s="23" t="s">
        <v>23</v>
      </c>
      <c r="E20" s="23">
        <v>20</v>
      </c>
      <c r="F20" s="23">
        <v>400</v>
      </c>
      <c r="G20" s="54">
        <v>178.2</v>
      </c>
      <c r="H20" s="59">
        <v>126</v>
      </c>
      <c r="I20" s="20">
        <v>116</v>
      </c>
      <c r="J20" s="25"/>
      <c r="K20" s="25"/>
      <c r="L20" s="20">
        <v>145</v>
      </c>
      <c r="M20" s="7">
        <f t="shared" si="0"/>
        <v>4</v>
      </c>
      <c r="N20" s="14">
        <f t="shared" si="1"/>
        <v>27.382963073171361</v>
      </c>
      <c r="O20" s="26">
        <f t="shared" si="2"/>
        <v>19.37930861512481</v>
      </c>
      <c r="P20" s="26" t="str">
        <f t="shared" si="3"/>
        <v>да</v>
      </c>
      <c r="Q20" s="27">
        <f t="shared" si="4"/>
        <v>141.30000000000001</v>
      </c>
      <c r="R20" s="27">
        <f t="shared" si="5"/>
        <v>56520</v>
      </c>
      <c r="S20" s="51">
        <v>148.5</v>
      </c>
      <c r="T20" s="53">
        <f t="shared" si="6"/>
        <v>178.2</v>
      </c>
      <c r="U20">
        <f t="shared" si="7"/>
        <v>71280</v>
      </c>
      <c r="V20">
        <f t="shared" si="8"/>
        <v>50400</v>
      </c>
      <c r="W20">
        <f t="shared" si="9"/>
        <v>46400</v>
      </c>
    </row>
    <row r="21" spans="1:23" ht="64.5" thickBot="1" x14ac:dyDescent="0.3">
      <c r="A21" s="32" t="s">
        <v>41</v>
      </c>
      <c r="B21" s="32" t="s">
        <v>26</v>
      </c>
      <c r="C21" s="32" t="s">
        <v>239</v>
      </c>
      <c r="D21" s="23" t="s">
        <v>23</v>
      </c>
      <c r="E21" s="23">
        <v>20</v>
      </c>
      <c r="F21" s="23">
        <v>400</v>
      </c>
      <c r="G21" s="54">
        <v>61.199999999999996</v>
      </c>
      <c r="H21" s="59">
        <v>61.18</v>
      </c>
      <c r="I21" s="21">
        <v>70</v>
      </c>
      <c r="J21" s="25"/>
      <c r="K21" s="25"/>
      <c r="L21" s="21">
        <v>78</v>
      </c>
      <c r="M21" s="7">
        <f t="shared" si="0"/>
        <v>4</v>
      </c>
      <c r="N21" s="14">
        <f t="shared" si="1"/>
        <v>8.0848912588028483</v>
      </c>
      <c r="O21" s="26">
        <f t="shared" si="2"/>
        <v>11.959898311838533</v>
      </c>
      <c r="P21" s="26" t="str">
        <f t="shared" si="3"/>
        <v>да</v>
      </c>
      <c r="Q21" s="27">
        <f t="shared" si="4"/>
        <v>67.599999999999994</v>
      </c>
      <c r="R21" s="27">
        <f t="shared" si="5"/>
        <v>27040</v>
      </c>
      <c r="S21" s="51">
        <v>51</v>
      </c>
      <c r="T21" s="53">
        <f t="shared" si="6"/>
        <v>61.199999999999996</v>
      </c>
      <c r="U21">
        <f t="shared" si="7"/>
        <v>24480</v>
      </c>
      <c r="V21">
        <f t="shared" si="8"/>
        <v>24472</v>
      </c>
      <c r="W21">
        <f t="shared" si="9"/>
        <v>28000</v>
      </c>
    </row>
    <row r="22" spans="1:23" ht="26.25" hidden="1" thickBot="1" x14ac:dyDescent="0.3">
      <c r="A22" s="32" t="s">
        <v>42</v>
      </c>
      <c r="B22" s="32" t="s">
        <v>26</v>
      </c>
      <c r="C22" s="32" t="s">
        <v>43</v>
      </c>
      <c r="D22" s="23" t="s">
        <v>23</v>
      </c>
      <c r="E22" s="23">
        <v>20</v>
      </c>
      <c r="F22" s="23">
        <v>250</v>
      </c>
      <c r="G22" s="54">
        <v>54</v>
      </c>
      <c r="H22" s="59">
        <v>28</v>
      </c>
      <c r="I22" s="21">
        <v>32</v>
      </c>
      <c r="J22" s="25"/>
      <c r="K22" s="25"/>
      <c r="L22" s="21">
        <v>29</v>
      </c>
      <c r="M22" s="7">
        <f t="shared" si="0"/>
        <v>4</v>
      </c>
      <c r="N22" s="14">
        <f t="shared" si="1"/>
        <v>12.284814474246922</v>
      </c>
      <c r="O22" s="26">
        <f t="shared" si="2"/>
        <v>34.363117410480896</v>
      </c>
      <c r="P22" s="26" t="str">
        <f t="shared" si="3"/>
        <v>нет</v>
      </c>
      <c r="Q22" s="27">
        <f t="shared" si="4"/>
        <v>35.75</v>
      </c>
      <c r="R22" s="27">
        <f t="shared" si="5"/>
        <v>8937.5</v>
      </c>
      <c r="S22" s="51" t="s">
        <v>331</v>
      </c>
      <c r="T22" s="53" t="e">
        <f t="shared" si="6"/>
        <v>#VALUE!</v>
      </c>
    </row>
    <row r="23" spans="1:23" ht="64.5" thickBot="1" x14ac:dyDescent="0.3">
      <c r="A23" s="32" t="s">
        <v>44</v>
      </c>
      <c r="B23" s="32" t="s">
        <v>26</v>
      </c>
      <c r="C23" s="32" t="s">
        <v>45</v>
      </c>
      <c r="D23" s="23" t="s">
        <v>23</v>
      </c>
      <c r="E23" s="23">
        <v>20</v>
      </c>
      <c r="F23" s="23">
        <v>400</v>
      </c>
      <c r="G23" s="54">
        <v>59.4</v>
      </c>
      <c r="H23" s="59">
        <v>49</v>
      </c>
      <c r="I23" s="21">
        <v>56</v>
      </c>
      <c r="J23" s="25"/>
      <c r="K23" s="25"/>
      <c r="L23" s="21">
        <v>50</v>
      </c>
      <c r="M23" s="7">
        <f t="shared" si="0"/>
        <v>4</v>
      </c>
      <c r="N23" s="14">
        <f t="shared" si="1"/>
        <v>4.9504208575298589</v>
      </c>
      <c r="O23" s="26">
        <f t="shared" si="2"/>
        <v>9.2358598088243635</v>
      </c>
      <c r="P23" s="26" t="str">
        <f t="shared" si="3"/>
        <v>да</v>
      </c>
      <c r="Q23" s="27">
        <f t="shared" si="4"/>
        <v>53.6</v>
      </c>
      <c r="R23" s="27">
        <f t="shared" si="5"/>
        <v>21440</v>
      </c>
      <c r="S23" s="51">
        <v>49.5</v>
      </c>
      <c r="T23" s="53">
        <f t="shared" si="6"/>
        <v>59.4</v>
      </c>
      <c r="U23">
        <f t="shared" ref="U23:U24" si="10">F23*G23</f>
        <v>23760</v>
      </c>
      <c r="V23">
        <f t="shared" ref="V23:V24" si="11">H23*F23</f>
        <v>19600</v>
      </c>
      <c r="W23">
        <f t="shared" ref="W23:W24" si="12">F23*I23</f>
        <v>22400</v>
      </c>
    </row>
    <row r="24" spans="1:23" ht="51" x14ac:dyDescent="0.25">
      <c r="A24" s="50" t="s">
        <v>46</v>
      </c>
      <c r="B24" s="50" t="s">
        <v>26</v>
      </c>
      <c r="C24" s="50" t="s">
        <v>47</v>
      </c>
      <c r="D24" s="23" t="s">
        <v>23</v>
      </c>
      <c r="E24" s="23">
        <v>20</v>
      </c>
      <c r="F24" s="23">
        <v>400</v>
      </c>
      <c r="G24" s="54">
        <v>59.4</v>
      </c>
      <c r="H24" s="59">
        <v>45</v>
      </c>
      <c r="I24" s="21">
        <v>56</v>
      </c>
      <c r="J24" s="25"/>
      <c r="K24" s="25"/>
      <c r="L24" s="21">
        <v>50</v>
      </c>
      <c r="M24" s="7">
        <f t="shared" si="0"/>
        <v>4</v>
      </c>
      <c r="N24" s="14">
        <f t="shared" si="1"/>
        <v>6.3854000135726281</v>
      </c>
      <c r="O24" s="26">
        <f t="shared" si="2"/>
        <v>12.139543752039216</v>
      </c>
      <c r="P24" s="26" t="str">
        <f t="shared" si="3"/>
        <v>да</v>
      </c>
      <c r="Q24" s="27">
        <f t="shared" si="4"/>
        <v>52.6</v>
      </c>
      <c r="R24" s="27">
        <f t="shared" si="5"/>
        <v>21040</v>
      </c>
      <c r="S24" s="51">
        <v>49.5</v>
      </c>
      <c r="T24" s="53">
        <f t="shared" si="6"/>
        <v>59.4</v>
      </c>
      <c r="U24">
        <f t="shared" si="10"/>
        <v>23760</v>
      </c>
      <c r="V24">
        <f t="shared" si="11"/>
        <v>18000</v>
      </c>
      <c r="W24">
        <f t="shared" si="12"/>
        <v>22400</v>
      </c>
    </row>
    <row r="25" spans="1:23" ht="38.25" hidden="1" x14ac:dyDescent="0.25">
      <c r="A25" s="46" t="s">
        <v>240</v>
      </c>
      <c r="B25" s="46" t="s">
        <v>26</v>
      </c>
      <c r="C25" s="46" t="s">
        <v>241</v>
      </c>
      <c r="D25" s="45" t="s">
        <v>23</v>
      </c>
      <c r="E25" s="23">
        <v>20</v>
      </c>
      <c r="F25" s="23">
        <v>250</v>
      </c>
      <c r="G25" s="54">
        <v>32.4</v>
      </c>
      <c r="H25" s="59" t="s">
        <v>325</v>
      </c>
      <c r="I25" s="22" t="s">
        <v>325</v>
      </c>
      <c r="J25" s="25"/>
      <c r="K25" s="25"/>
      <c r="L25" s="22" t="s">
        <v>325</v>
      </c>
      <c r="M25" s="7">
        <f t="shared" si="0"/>
        <v>1</v>
      </c>
      <c r="N25" s="14" t="e">
        <f t="shared" si="1"/>
        <v>#VALUE!</v>
      </c>
      <c r="O25" s="26" t="e">
        <f t="shared" si="2"/>
        <v>#VALUE!</v>
      </c>
      <c r="P25" s="26" t="e">
        <f t="shared" si="3"/>
        <v>#VALUE!</v>
      </c>
      <c r="Q25" s="27">
        <f t="shared" si="4"/>
        <v>32.4</v>
      </c>
      <c r="R25" s="27">
        <f t="shared" si="5"/>
        <v>8100</v>
      </c>
      <c r="S25" s="51">
        <v>27</v>
      </c>
      <c r="T25" s="53">
        <f t="shared" si="6"/>
        <v>32.4</v>
      </c>
    </row>
    <row r="26" spans="1:23" ht="39" hidden="1" thickBot="1" x14ac:dyDescent="0.3">
      <c r="A26" s="32" t="s">
        <v>242</v>
      </c>
      <c r="B26" s="32" t="s">
        <v>26</v>
      </c>
      <c r="C26" s="32" t="s">
        <v>243</v>
      </c>
      <c r="D26" s="23" t="s">
        <v>23</v>
      </c>
      <c r="E26" s="23">
        <v>20</v>
      </c>
      <c r="F26" s="23">
        <v>250</v>
      </c>
      <c r="G26" s="54">
        <v>32.4</v>
      </c>
      <c r="H26" s="59" t="s">
        <v>325</v>
      </c>
      <c r="I26" s="22" t="s">
        <v>325</v>
      </c>
      <c r="J26" s="25"/>
      <c r="K26" s="25"/>
      <c r="L26" s="22" t="s">
        <v>325</v>
      </c>
      <c r="M26" s="7">
        <f t="shared" si="0"/>
        <v>1</v>
      </c>
      <c r="N26" s="14" t="e">
        <f t="shared" si="1"/>
        <v>#VALUE!</v>
      </c>
      <c r="O26" s="26" t="e">
        <f t="shared" si="2"/>
        <v>#VALUE!</v>
      </c>
      <c r="P26" s="26" t="e">
        <f t="shared" si="3"/>
        <v>#VALUE!</v>
      </c>
      <c r="Q26" s="27">
        <f t="shared" si="4"/>
        <v>32.4</v>
      </c>
      <c r="R26" s="27">
        <f t="shared" si="5"/>
        <v>8100</v>
      </c>
      <c r="S26" s="51">
        <v>27</v>
      </c>
      <c r="T26" s="53">
        <f t="shared" si="6"/>
        <v>32.4</v>
      </c>
    </row>
    <row r="27" spans="1:23" ht="64.5" hidden="1" thickBot="1" x14ac:dyDescent="0.3">
      <c r="A27" s="32" t="s">
        <v>244</v>
      </c>
      <c r="B27" s="32" t="s">
        <v>26</v>
      </c>
      <c r="C27" s="32" t="s">
        <v>245</v>
      </c>
      <c r="D27" s="23" t="s">
        <v>23</v>
      </c>
      <c r="E27" s="23">
        <v>20</v>
      </c>
      <c r="F27" s="23">
        <v>250</v>
      </c>
      <c r="G27" s="54">
        <v>48.6</v>
      </c>
      <c r="H27" s="59"/>
      <c r="I27" s="22"/>
      <c r="J27" s="25"/>
      <c r="K27" s="25"/>
      <c r="L27" s="22"/>
      <c r="M27" s="7">
        <f t="shared" si="0"/>
        <v>1</v>
      </c>
      <c r="N27" s="14" t="e">
        <f t="shared" si="1"/>
        <v>#DIV/0!</v>
      </c>
      <c r="O27" s="26" t="e">
        <f t="shared" si="2"/>
        <v>#DIV/0!</v>
      </c>
      <c r="P27" s="26" t="e">
        <f t="shared" si="3"/>
        <v>#DIV/0!</v>
      </c>
      <c r="Q27" s="27">
        <f t="shared" si="4"/>
        <v>48.6</v>
      </c>
      <c r="R27" s="27">
        <f t="shared" si="5"/>
        <v>12150</v>
      </c>
      <c r="S27" s="51">
        <v>40.5</v>
      </c>
      <c r="T27" s="53">
        <f t="shared" si="6"/>
        <v>48.6</v>
      </c>
    </row>
    <row r="28" spans="1:23" ht="26.25" thickBot="1" x14ac:dyDescent="0.3">
      <c r="A28" s="32" t="s">
        <v>48</v>
      </c>
      <c r="B28" s="32" t="s">
        <v>26</v>
      </c>
      <c r="C28" s="32" t="s">
        <v>49</v>
      </c>
      <c r="D28" s="23" t="s">
        <v>23</v>
      </c>
      <c r="E28" s="23">
        <v>20</v>
      </c>
      <c r="F28" s="23">
        <v>400</v>
      </c>
      <c r="G28" s="54">
        <v>41.4</v>
      </c>
      <c r="H28" s="59">
        <v>28</v>
      </c>
      <c r="I28" s="22">
        <v>50</v>
      </c>
      <c r="J28" s="25"/>
      <c r="K28" s="25"/>
      <c r="L28" s="22">
        <v>54</v>
      </c>
      <c r="M28" s="7">
        <f t="shared" si="0"/>
        <v>4</v>
      </c>
      <c r="N28" s="14">
        <f t="shared" si="1"/>
        <v>11.50463674640215</v>
      </c>
      <c r="O28" s="26">
        <f t="shared" si="2"/>
        <v>26.538954432300233</v>
      </c>
      <c r="P28" s="26" t="str">
        <f t="shared" si="3"/>
        <v>да</v>
      </c>
      <c r="Q28" s="27">
        <f t="shared" si="4"/>
        <v>43.35</v>
      </c>
      <c r="R28" s="27">
        <f t="shared" si="5"/>
        <v>17340</v>
      </c>
      <c r="S28" s="51">
        <v>34.5</v>
      </c>
      <c r="T28" s="53">
        <f t="shared" si="6"/>
        <v>41.4</v>
      </c>
      <c r="U28">
        <f t="shared" ref="U28:U29" si="13">F28*G28</f>
        <v>16560</v>
      </c>
      <c r="V28">
        <f t="shared" ref="V28:V29" si="14">H28*F28</f>
        <v>11200</v>
      </c>
      <c r="W28">
        <f t="shared" ref="W28:W29" si="15">F28*I28</f>
        <v>20000</v>
      </c>
    </row>
    <row r="29" spans="1:23" ht="39" thickBot="1" x14ac:dyDescent="0.3">
      <c r="A29" s="32" t="s">
        <v>50</v>
      </c>
      <c r="B29" s="32" t="s">
        <v>26</v>
      </c>
      <c r="C29" s="32" t="s">
        <v>51</v>
      </c>
      <c r="D29" s="23" t="s">
        <v>23</v>
      </c>
      <c r="E29" s="23">
        <v>20</v>
      </c>
      <c r="F29" s="23">
        <v>400</v>
      </c>
      <c r="G29" s="54">
        <v>36</v>
      </c>
      <c r="H29" s="59">
        <v>32</v>
      </c>
      <c r="I29" s="22">
        <v>40</v>
      </c>
      <c r="J29" s="25"/>
      <c r="K29" s="25"/>
      <c r="L29" s="22">
        <v>35</v>
      </c>
      <c r="M29" s="7">
        <f t="shared" si="0"/>
        <v>4</v>
      </c>
      <c r="N29" s="14">
        <f t="shared" si="1"/>
        <v>3.3040379335998349</v>
      </c>
      <c r="O29" s="26">
        <f t="shared" si="2"/>
        <v>9.2420641499296075</v>
      </c>
      <c r="P29" s="26" t="str">
        <f t="shared" si="3"/>
        <v>да</v>
      </c>
      <c r="Q29" s="27">
        <f t="shared" si="4"/>
        <v>35.75</v>
      </c>
      <c r="R29" s="27">
        <f t="shared" si="5"/>
        <v>14300</v>
      </c>
      <c r="S29" s="51">
        <v>30</v>
      </c>
      <c r="T29" s="53">
        <f t="shared" si="6"/>
        <v>36</v>
      </c>
      <c r="U29">
        <f t="shared" si="13"/>
        <v>14400</v>
      </c>
      <c r="V29">
        <f t="shared" si="14"/>
        <v>12800</v>
      </c>
      <c r="W29">
        <f t="shared" si="15"/>
        <v>16000</v>
      </c>
    </row>
    <row r="30" spans="1:23" ht="26.25" hidden="1" thickBot="1" x14ac:dyDescent="0.3">
      <c r="A30" s="32" t="s">
        <v>52</v>
      </c>
      <c r="B30" s="32" t="s">
        <v>26</v>
      </c>
      <c r="C30" s="32" t="s">
        <v>53</v>
      </c>
      <c r="D30" s="23" t="s">
        <v>23</v>
      </c>
      <c r="E30" s="23">
        <v>20</v>
      </c>
      <c r="F30" s="23">
        <v>250</v>
      </c>
      <c r="G30" s="54">
        <v>36</v>
      </c>
      <c r="H30" s="59"/>
      <c r="I30" s="22" t="s">
        <v>325</v>
      </c>
      <c r="J30" s="25"/>
      <c r="K30" s="25"/>
      <c r="L30" s="22" t="s">
        <v>325</v>
      </c>
      <c r="M30" s="7">
        <f t="shared" si="0"/>
        <v>1</v>
      </c>
      <c r="N30" s="14" t="e">
        <f t="shared" si="1"/>
        <v>#VALUE!</v>
      </c>
      <c r="O30" s="26" t="e">
        <f t="shared" si="2"/>
        <v>#VALUE!</v>
      </c>
      <c r="P30" s="26" t="e">
        <f t="shared" si="3"/>
        <v>#VALUE!</v>
      </c>
      <c r="Q30" s="27">
        <f t="shared" si="4"/>
        <v>36</v>
      </c>
      <c r="R30" s="27">
        <f t="shared" si="5"/>
        <v>9000</v>
      </c>
      <c r="S30" s="51">
        <v>30</v>
      </c>
      <c r="T30" s="53">
        <f t="shared" si="6"/>
        <v>36</v>
      </c>
    </row>
    <row r="31" spans="1:23" ht="51.75" thickBot="1" x14ac:dyDescent="0.3">
      <c r="A31" s="32" t="s">
        <v>54</v>
      </c>
      <c r="B31" s="32"/>
      <c r="C31" s="32" t="s">
        <v>55</v>
      </c>
      <c r="D31" s="23" t="s">
        <v>23</v>
      </c>
      <c r="E31" s="23">
        <v>20</v>
      </c>
      <c r="F31" s="23">
        <v>400</v>
      </c>
      <c r="G31" s="54">
        <v>43.199999999999996</v>
      </c>
      <c r="H31" s="59">
        <v>29</v>
      </c>
      <c r="I31" s="22">
        <v>30</v>
      </c>
      <c r="J31" s="25"/>
      <c r="K31" s="25"/>
      <c r="L31" s="22">
        <v>32</v>
      </c>
      <c r="M31" s="7">
        <f t="shared" si="0"/>
        <v>4</v>
      </c>
      <c r="N31" s="14">
        <f t="shared" si="1"/>
        <v>6.5531163070201419</v>
      </c>
      <c r="O31" s="26">
        <f t="shared" si="2"/>
        <v>19.532388396483285</v>
      </c>
      <c r="P31" s="26" t="str">
        <f t="shared" si="3"/>
        <v>да</v>
      </c>
      <c r="Q31" s="27">
        <f t="shared" si="4"/>
        <v>33.549999999999997</v>
      </c>
      <c r="R31" s="27">
        <f t="shared" si="5"/>
        <v>13420</v>
      </c>
      <c r="S31" s="51">
        <v>36</v>
      </c>
      <c r="T31" s="53">
        <f t="shared" si="6"/>
        <v>43.199999999999996</v>
      </c>
      <c r="U31">
        <f t="shared" ref="U31:U37" si="16">F31*G31</f>
        <v>17280</v>
      </c>
      <c r="V31">
        <f t="shared" ref="V31:V37" si="17">H31*F31</f>
        <v>11600</v>
      </c>
      <c r="W31">
        <f t="shared" ref="W31:W37" si="18">F31*I31</f>
        <v>12000</v>
      </c>
    </row>
    <row r="32" spans="1:23" ht="26.25" thickBot="1" x14ac:dyDescent="0.3">
      <c r="A32" s="32" t="s">
        <v>56</v>
      </c>
      <c r="B32" s="32" t="s">
        <v>26</v>
      </c>
      <c r="C32" s="32" t="s">
        <v>57</v>
      </c>
      <c r="D32" s="23" t="s">
        <v>23</v>
      </c>
      <c r="E32" s="23">
        <v>20</v>
      </c>
      <c r="F32" s="23">
        <v>400</v>
      </c>
      <c r="G32" s="54">
        <v>57.599999999999994</v>
      </c>
      <c r="H32" s="59">
        <v>69</v>
      </c>
      <c r="I32" s="22">
        <v>75</v>
      </c>
      <c r="J32" s="25"/>
      <c r="K32" s="25"/>
      <c r="L32" s="22">
        <v>72</v>
      </c>
      <c r="M32" s="7">
        <f t="shared" si="0"/>
        <v>4</v>
      </c>
      <c r="N32" s="14">
        <f t="shared" si="1"/>
        <v>7.6052613367326201</v>
      </c>
      <c r="O32" s="26">
        <f t="shared" si="2"/>
        <v>11.118803123878099</v>
      </c>
      <c r="P32" s="26" t="str">
        <f t="shared" si="3"/>
        <v>да</v>
      </c>
      <c r="Q32" s="27">
        <f t="shared" si="4"/>
        <v>68.400000000000006</v>
      </c>
      <c r="R32" s="27">
        <f t="shared" si="5"/>
        <v>27360</v>
      </c>
      <c r="S32" s="51">
        <v>48</v>
      </c>
      <c r="T32" s="53">
        <f t="shared" si="6"/>
        <v>57.599999999999994</v>
      </c>
      <c r="U32">
        <f t="shared" si="16"/>
        <v>23039.999999999996</v>
      </c>
      <c r="V32">
        <f t="shared" si="17"/>
        <v>27600</v>
      </c>
      <c r="W32">
        <f t="shared" si="18"/>
        <v>30000</v>
      </c>
    </row>
    <row r="33" spans="1:23" ht="51.75" thickBot="1" x14ac:dyDescent="0.3">
      <c r="A33" s="32" t="s">
        <v>58</v>
      </c>
      <c r="B33" s="32" t="s">
        <v>26</v>
      </c>
      <c r="C33" s="32" t="s">
        <v>59</v>
      </c>
      <c r="D33" s="23" t="s">
        <v>23</v>
      </c>
      <c r="E33" s="23">
        <v>20</v>
      </c>
      <c r="F33" s="23">
        <v>400</v>
      </c>
      <c r="G33" s="54">
        <v>37.637999999999998</v>
      </c>
      <c r="H33" s="59">
        <v>48</v>
      </c>
      <c r="I33" s="22">
        <v>53.5</v>
      </c>
      <c r="J33" s="25"/>
      <c r="K33" s="25"/>
      <c r="L33" s="22">
        <v>50</v>
      </c>
      <c r="M33" s="7">
        <f t="shared" si="0"/>
        <v>4</v>
      </c>
      <c r="N33" s="14">
        <f t="shared" si="1"/>
        <v>6.8208837159613473</v>
      </c>
      <c r="O33" s="26">
        <f t="shared" si="2"/>
        <v>14.426573003302343</v>
      </c>
      <c r="P33" s="26" t="str">
        <f t="shared" si="3"/>
        <v>да</v>
      </c>
      <c r="Q33" s="27">
        <f t="shared" si="4"/>
        <v>47.28</v>
      </c>
      <c r="R33" s="27">
        <f t="shared" si="5"/>
        <v>18912</v>
      </c>
      <c r="S33" s="51">
        <v>31.365000000000002</v>
      </c>
      <c r="T33" s="53">
        <f t="shared" si="6"/>
        <v>37.637999999999998</v>
      </c>
      <c r="U33">
        <f t="shared" si="16"/>
        <v>15055.199999999999</v>
      </c>
      <c r="V33">
        <f t="shared" si="17"/>
        <v>19200</v>
      </c>
      <c r="W33">
        <f t="shared" si="18"/>
        <v>21400</v>
      </c>
    </row>
    <row r="34" spans="1:23" ht="39" thickBot="1" x14ac:dyDescent="0.3">
      <c r="A34" s="32" t="s">
        <v>60</v>
      </c>
      <c r="B34" s="32" t="s">
        <v>26</v>
      </c>
      <c r="C34" s="32" t="s">
        <v>61</v>
      </c>
      <c r="D34" s="23" t="s">
        <v>23</v>
      </c>
      <c r="E34" s="23">
        <v>20</v>
      </c>
      <c r="F34" s="23">
        <v>400</v>
      </c>
      <c r="G34" s="54">
        <v>60.3</v>
      </c>
      <c r="H34" s="59">
        <v>51</v>
      </c>
      <c r="I34" s="22">
        <v>55.6</v>
      </c>
      <c r="J34" s="25"/>
      <c r="K34" s="25"/>
      <c r="L34" s="22">
        <v>52</v>
      </c>
      <c r="M34" s="7">
        <f t="shared" si="0"/>
        <v>4</v>
      </c>
      <c r="N34" s="14">
        <f t="shared" si="1"/>
        <v>4.2090220558541453</v>
      </c>
      <c r="O34" s="26">
        <f t="shared" si="2"/>
        <v>7.6905208402231775</v>
      </c>
      <c r="P34" s="26" t="str">
        <f t="shared" si="3"/>
        <v>да</v>
      </c>
      <c r="Q34" s="27">
        <f t="shared" si="4"/>
        <v>54.73</v>
      </c>
      <c r="R34" s="27">
        <f t="shared" si="5"/>
        <v>21892</v>
      </c>
      <c r="S34" s="51">
        <v>50.25</v>
      </c>
      <c r="T34" s="53">
        <f t="shared" si="6"/>
        <v>60.3</v>
      </c>
      <c r="U34">
        <f t="shared" si="16"/>
        <v>24120</v>
      </c>
      <c r="V34">
        <f t="shared" si="17"/>
        <v>20400</v>
      </c>
      <c r="W34">
        <f t="shared" si="18"/>
        <v>22240</v>
      </c>
    </row>
    <row r="35" spans="1:23" ht="51.75" thickBot="1" x14ac:dyDescent="0.3">
      <c r="A35" s="32" t="s">
        <v>62</v>
      </c>
      <c r="B35" s="32" t="s">
        <v>26</v>
      </c>
      <c r="C35" s="32" t="s">
        <v>246</v>
      </c>
      <c r="D35" s="23" t="s">
        <v>23</v>
      </c>
      <c r="E35" s="23">
        <v>20</v>
      </c>
      <c r="F35" s="23">
        <v>400</v>
      </c>
      <c r="G35" s="54">
        <v>83.141999999999996</v>
      </c>
      <c r="H35" s="59">
        <v>83</v>
      </c>
      <c r="I35" s="22">
        <v>55.6</v>
      </c>
      <c r="J35" s="25"/>
      <c r="K35" s="25"/>
      <c r="L35" s="22">
        <v>52</v>
      </c>
      <c r="M35" s="7">
        <f t="shared" si="0"/>
        <v>4</v>
      </c>
      <c r="N35" s="14">
        <f t="shared" si="1"/>
        <v>16.963505966240195</v>
      </c>
      <c r="O35" s="26">
        <f t="shared" si="2"/>
        <v>24.785952609935997</v>
      </c>
      <c r="P35" s="26" t="str">
        <f t="shared" si="3"/>
        <v>да</v>
      </c>
      <c r="Q35" s="27">
        <f t="shared" si="4"/>
        <v>68.44</v>
      </c>
      <c r="R35" s="27">
        <f t="shared" si="5"/>
        <v>27376</v>
      </c>
      <c r="S35" s="51">
        <v>69.284999999999997</v>
      </c>
      <c r="T35" s="53">
        <f t="shared" si="6"/>
        <v>83.141999999999996</v>
      </c>
      <c r="U35">
        <f t="shared" si="16"/>
        <v>33256.799999999996</v>
      </c>
      <c r="V35">
        <f t="shared" si="17"/>
        <v>33200</v>
      </c>
      <c r="W35">
        <f t="shared" si="18"/>
        <v>22240</v>
      </c>
    </row>
    <row r="36" spans="1:23" ht="76.5" x14ac:dyDescent="0.25">
      <c r="A36" s="50" t="s">
        <v>247</v>
      </c>
      <c r="B36" s="50" t="s">
        <v>26</v>
      </c>
      <c r="C36" s="50" t="s">
        <v>248</v>
      </c>
      <c r="D36" s="23" t="s">
        <v>23</v>
      </c>
      <c r="E36" s="23">
        <v>20</v>
      </c>
      <c r="F36" s="23">
        <v>400</v>
      </c>
      <c r="G36" s="54">
        <v>34.199999999999996</v>
      </c>
      <c r="H36" s="59">
        <v>45.2</v>
      </c>
      <c r="I36" s="22">
        <v>53.5</v>
      </c>
      <c r="J36" s="25"/>
      <c r="K36" s="25"/>
      <c r="L36" s="22">
        <v>50</v>
      </c>
      <c r="M36" s="7">
        <f t="shared" si="0"/>
        <v>4</v>
      </c>
      <c r="N36" s="14">
        <f t="shared" si="1"/>
        <v>8.402928061098704</v>
      </c>
      <c r="O36" s="26">
        <f t="shared" si="2"/>
        <v>18.375088696913853</v>
      </c>
      <c r="P36" s="26" t="str">
        <f t="shared" si="3"/>
        <v>да</v>
      </c>
      <c r="Q36" s="27">
        <f t="shared" si="4"/>
        <v>45.73</v>
      </c>
      <c r="R36" s="27">
        <f t="shared" si="5"/>
        <v>18292</v>
      </c>
      <c r="S36" s="51">
        <v>28.5</v>
      </c>
      <c r="T36" s="53">
        <f t="shared" si="6"/>
        <v>34.199999999999996</v>
      </c>
      <c r="U36">
        <f t="shared" si="16"/>
        <v>13679.999999999998</v>
      </c>
      <c r="V36">
        <f t="shared" si="17"/>
        <v>18080</v>
      </c>
      <c r="W36">
        <f t="shared" si="18"/>
        <v>21400</v>
      </c>
    </row>
    <row r="37" spans="1:23" ht="51" x14ac:dyDescent="0.25">
      <c r="A37" s="46" t="s">
        <v>231</v>
      </c>
      <c r="B37" s="46" t="s">
        <v>26</v>
      </c>
      <c r="C37" s="46" t="s">
        <v>316</v>
      </c>
      <c r="D37" s="45" t="s">
        <v>23</v>
      </c>
      <c r="E37" s="23">
        <v>20</v>
      </c>
      <c r="F37" s="23">
        <v>400</v>
      </c>
      <c r="G37" s="54">
        <v>461.01599999999996</v>
      </c>
      <c r="H37" s="59">
        <v>420</v>
      </c>
      <c r="I37" s="22">
        <v>513.6</v>
      </c>
      <c r="J37" s="25"/>
      <c r="K37" s="25"/>
      <c r="L37" s="22">
        <v>480</v>
      </c>
      <c r="M37" s="7">
        <f t="shared" si="0"/>
        <v>4</v>
      </c>
      <c r="N37" s="14">
        <f t="shared" si="1"/>
        <v>39.04879620850474</v>
      </c>
      <c r="O37" s="26">
        <f t="shared" si="2"/>
        <v>8.3321873911244513</v>
      </c>
      <c r="P37" s="26" t="str">
        <f t="shared" si="3"/>
        <v>да</v>
      </c>
      <c r="Q37" s="27">
        <f t="shared" si="4"/>
        <v>468.65</v>
      </c>
      <c r="R37" s="27">
        <f t="shared" si="5"/>
        <v>187460</v>
      </c>
      <c r="S37" s="51">
        <v>384.18</v>
      </c>
      <c r="T37" s="53">
        <f t="shared" si="6"/>
        <v>461.01599999999996</v>
      </c>
      <c r="U37">
        <f t="shared" si="16"/>
        <v>184406.39999999999</v>
      </c>
      <c r="V37">
        <f t="shared" si="17"/>
        <v>168000</v>
      </c>
      <c r="W37">
        <f t="shared" si="18"/>
        <v>205440</v>
      </c>
    </row>
    <row r="38" spans="1:23" ht="39" hidden="1" thickBot="1" x14ac:dyDescent="0.3">
      <c r="A38" s="32" t="s">
        <v>249</v>
      </c>
      <c r="B38" s="32" t="s">
        <v>26</v>
      </c>
      <c r="C38" s="32" t="s">
        <v>250</v>
      </c>
      <c r="D38" s="23" t="s">
        <v>23</v>
      </c>
      <c r="E38" s="23">
        <v>20</v>
      </c>
      <c r="F38" s="23">
        <v>250</v>
      </c>
      <c r="G38" s="54">
        <v>34.199999999999996</v>
      </c>
      <c r="H38" s="59" t="s">
        <v>325</v>
      </c>
      <c r="I38" s="22"/>
      <c r="J38" s="25"/>
      <c r="K38" s="25"/>
      <c r="L38" s="22"/>
      <c r="M38" s="7">
        <f t="shared" si="0"/>
        <v>1</v>
      </c>
      <c r="N38" s="14" t="e">
        <f t="shared" si="1"/>
        <v>#VALUE!</v>
      </c>
      <c r="O38" s="26" t="e">
        <f t="shared" si="2"/>
        <v>#VALUE!</v>
      </c>
      <c r="P38" s="26" t="e">
        <f t="shared" si="3"/>
        <v>#VALUE!</v>
      </c>
      <c r="Q38" s="27">
        <f t="shared" si="4"/>
        <v>34.200000000000003</v>
      </c>
      <c r="R38" s="27">
        <f t="shared" si="5"/>
        <v>8550</v>
      </c>
      <c r="S38" s="51">
        <v>28.5</v>
      </c>
      <c r="T38" s="53">
        <f t="shared" si="6"/>
        <v>34.199999999999996</v>
      </c>
    </row>
    <row r="39" spans="1:23" ht="39" thickBot="1" x14ac:dyDescent="0.3">
      <c r="A39" s="32" t="s">
        <v>63</v>
      </c>
      <c r="B39" s="32" t="s">
        <v>26</v>
      </c>
      <c r="C39" s="32" t="s">
        <v>251</v>
      </c>
      <c r="D39" s="23" t="s">
        <v>23</v>
      </c>
      <c r="E39" s="23">
        <v>20</v>
      </c>
      <c r="F39" s="23">
        <v>400</v>
      </c>
      <c r="G39" s="54">
        <v>82.781999999999996</v>
      </c>
      <c r="H39" s="59">
        <v>138</v>
      </c>
      <c r="I39" s="22">
        <v>135</v>
      </c>
      <c r="J39" s="25"/>
      <c r="K39" s="25"/>
      <c r="L39" s="22">
        <v>148</v>
      </c>
      <c r="M39" s="7">
        <f t="shared" si="0"/>
        <v>4</v>
      </c>
      <c r="N39" s="14">
        <f t="shared" si="1"/>
        <v>29.307471880051342</v>
      </c>
      <c r="O39" s="26">
        <f t="shared" si="2"/>
        <v>23.269132100080462</v>
      </c>
      <c r="P39" s="26" t="str">
        <f t="shared" si="3"/>
        <v>да</v>
      </c>
      <c r="Q39" s="27">
        <f t="shared" si="4"/>
        <v>125.95</v>
      </c>
      <c r="R39" s="27">
        <f t="shared" si="5"/>
        <v>50380</v>
      </c>
      <c r="S39" s="51">
        <v>68.984999999999999</v>
      </c>
      <c r="T39" s="53">
        <f t="shared" si="6"/>
        <v>82.781999999999996</v>
      </c>
      <c r="U39">
        <f t="shared" ref="U39:U48" si="19">F39*G39</f>
        <v>33112.799999999996</v>
      </c>
      <c r="V39">
        <f t="shared" ref="V39:V48" si="20">H39*F39</f>
        <v>55200</v>
      </c>
      <c r="W39">
        <f t="shared" ref="W39:W48" si="21">F39*I39</f>
        <v>54000</v>
      </c>
    </row>
    <row r="40" spans="1:23" ht="77.25" thickBot="1" x14ac:dyDescent="0.3">
      <c r="A40" s="32" t="s">
        <v>64</v>
      </c>
      <c r="B40" s="32" t="s">
        <v>26</v>
      </c>
      <c r="C40" s="32" t="s">
        <v>65</v>
      </c>
      <c r="D40" s="23" t="s">
        <v>23</v>
      </c>
      <c r="E40" s="23">
        <v>20</v>
      </c>
      <c r="F40" s="23">
        <v>400</v>
      </c>
      <c r="G40" s="54">
        <v>59.4</v>
      </c>
      <c r="H40" s="59">
        <v>66</v>
      </c>
      <c r="I40" s="22">
        <v>75</v>
      </c>
      <c r="J40" s="25"/>
      <c r="K40" s="25"/>
      <c r="L40" s="22">
        <v>62</v>
      </c>
      <c r="M40" s="7">
        <f t="shared" si="0"/>
        <v>4</v>
      </c>
      <c r="N40" s="14">
        <f t="shared" si="1"/>
        <v>6.8293484315855499</v>
      </c>
      <c r="O40" s="26">
        <f t="shared" si="2"/>
        <v>10.410592121319437</v>
      </c>
      <c r="P40" s="26" t="str">
        <f t="shared" si="3"/>
        <v>да</v>
      </c>
      <c r="Q40" s="27">
        <f t="shared" si="4"/>
        <v>65.599999999999994</v>
      </c>
      <c r="R40" s="27">
        <f t="shared" si="5"/>
        <v>26240</v>
      </c>
      <c r="S40" s="51">
        <v>49.5</v>
      </c>
      <c r="T40" s="53">
        <f t="shared" si="6"/>
        <v>59.4</v>
      </c>
      <c r="U40">
        <f t="shared" si="19"/>
        <v>23760</v>
      </c>
      <c r="V40">
        <f t="shared" si="20"/>
        <v>26400</v>
      </c>
      <c r="W40">
        <f t="shared" si="21"/>
        <v>30000</v>
      </c>
    </row>
    <row r="41" spans="1:23" ht="26.25" thickBot="1" x14ac:dyDescent="0.3">
      <c r="A41" s="32" t="s">
        <v>66</v>
      </c>
      <c r="B41" s="32" t="s">
        <v>26</v>
      </c>
      <c r="C41" s="32" t="s">
        <v>67</v>
      </c>
      <c r="D41" s="23" t="s">
        <v>23</v>
      </c>
      <c r="E41" s="23">
        <v>20</v>
      </c>
      <c r="F41" s="23">
        <v>400</v>
      </c>
      <c r="G41" s="54">
        <v>23.4</v>
      </c>
      <c r="H41" s="59">
        <v>32</v>
      </c>
      <c r="I41" s="22">
        <v>33</v>
      </c>
      <c r="J41" s="25"/>
      <c r="K41" s="25"/>
      <c r="L41" s="22">
        <v>29</v>
      </c>
      <c r="M41" s="7">
        <f t="shared" si="0"/>
        <v>4</v>
      </c>
      <c r="N41" s="14">
        <f t="shared" si="1"/>
        <v>4.3154760262725755</v>
      </c>
      <c r="O41" s="26">
        <f t="shared" si="2"/>
        <v>14.703495830570956</v>
      </c>
      <c r="P41" s="26" t="str">
        <f t="shared" si="3"/>
        <v>да</v>
      </c>
      <c r="Q41" s="27">
        <f t="shared" si="4"/>
        <v>29.35</v>
      </c>
      <c r="R41" s="27">
        <f t="shared" si="5"/>
        <v>11740</v>
      </c>
      <c r="S41" s="51">
        <v>19.5</v>
      </c>
      <c r="T41" s="53">
        <f t="shared" si="6"/>
        <v>23.4</v>
      </c>
      <c r="U41">
        <f t="shared" si="19"/>
        <v>9360</v>
      </c>
      <c r="V41">
        <f t="shared" si="20"/>
        <v>12800</v>
      </c>
      <c r="W41">
        <f t="shared" si="21"/>
        <v>13200</v>
      </c>
    </row>
    <row r="42" spans="1:23" ht="102.75" thickBot="1" x14ac:dyDescent="0.3">
      <c r="A42" s="32" t="s">
        <v>252</v>
      </c>
      <c r="B42" s="32" t="s">
        <v>26</v>
      </c>
      <c r="C42" s="32" t="s">
        <v>253</v>
      </c>
      <c r="D42" s="23" t="s">
        <v>23</v>
      </c>
      <c r="E42" s="23">
        <v>20</v>
      </c>
      <c r="F42" s="23">
        <v>400</v>
      </c>
      <c r="G42" s="54">
        <v>72</v>
      </c>
      <c r="H42" s="59">
        <v>70</v>
      </c>
      <c r="I42" s="22">
        <v>73</v>
      </c>
      <c r="J42" s="25"/>
      <c r="K42" s="25"/>
      <c r="L42" s="22">
        <v>65</v>
      </c>
      <c r="M42" s="7">
        <f t="shared" si="0"/>
        <v>4</v>
      </c>
      <c r="N42" s="14">
        <f t="shared" si="1"/>
        <v>3.5590260840104371</v>
      </c>
      <c r="O42" s="26">
        <f t="shared" si="2"/>
        <v>5.0843229771577674</v>
      </c>
      <c r="P42" s="26" t="str">
        <f t="shared" si="3"/>
        <v>да</v>
      </c>
      <c r="Q42" s="27">
        <f t="shared" si="4"/>
        <v>70</v>
      </c>
      <c r="R42" s="27">
        <f t="shared" si="5"/>
        <v>28000</v>
      </c>
      <c r="S42" s="51">
        <v>60</v>
      </c>
      <c r="T42" s="53">
        <f t="shared" si="6"/>
        <v>72</v>
      </c>
      <c r="U42">
        <f t="shared" si="19"/>
        <v>28800</v>
      </c>
      <c r="V42">
        <f t="shared" si="20"/>
        <v>28000</v>
      </c>
      <c r="W42">
        <f t="shared" si="21"/>
        <v>29200</v>
      </c>
    </row>
    <row r="43" spans="1:23" ht="102.75" thickBot="1" x14ac:dyDescent="0.3">
      <c r="A43" s="32" t="s">
        <v>254</v>
      </c>
      <c r="B43" s="32" t="s">
        <v>26</v>
      </c>
      <c r="C43" s="32" t="s">
        <v>253</v>
      </c>
      <c r="D43" s="23" t="s">
        <v>23</v>
      </c>
      <c r="E43" s="23">
        <v>20</v>
      </c>
      <c r="F43" s="23">
        <v>400</v>
      </c>
      <c r="G43" s="54">
        <v>72</v>
      </c>
      <c r="H43" s="59">
        <v>70</v>
      </c>
      <c r="I43" s="22">
        <v>73</v>
      </c>
      <c r="J43" s="25"/>
      <c r="K43" s="25"/>
      <c r="L43" s="22">
        <v>65</v>
      </c>
      <c r="M43" s="7">
        <f t="shared" si="0"/>
        <v>4</v>
      </c>
      <c r="N43" s="14">
        <f t="shared" si="1"/>
        <v>3.5590260840104371</v>
      </c>
      <c r="O43" s="26">
        <f t="shared" si="2"/>
        <v>5.0843229771577674</v>
      </c>
      <c r="P43" s="26" t="str">
        <f t="shared" si="3"/>
        <v>да</v>
      </c>
      <c r="Q43" s="27">
        <f t="shared" si="4"/>
        <v>70</v>
      </c>
      <c r="R43" s="27">
        <f t="shared" si="5"/>
        <v>28000</v>
      </c>
      <c r="S43" s="51">
        <v>60</v>
      </c>
      <c r="T43" s="53">
        <f t="shared" si="6"/>
        <v>72</v>
      </c>
      <c r="U43">
        <f t="shared" si="19"/>
        <v>28800</v>
      </c>
      <c r="V43">
        <f t="shared" si="20"/>
        <v>28000</v>
      </c>
      <c r="W43">
        <f t="shared" si="21"/>
        <v>29200</v>
      </c>
    </row>
    <row r="44" spans="1:23" ht="114.75" x14ac:dyDescent="0.25">
      <c r="A44" s="50" t="s">
        <v>68</v>
      </c>
      <c r="B44" s="50" t="s">
        <v>26</v>
      </c>
      <c r="C44" s="50" t="s">
        <v>69</v>
      </c>
      <c r="D44" s="23" t="s">
        <v>23</v>
      </c>
      <c r="E44" s="23">
        <v>20</v>
      </c>
      <c r="F44" s="23">
        <v>400</v>
      </c>
      <c r="G44" s="54">
        <v>27</v>
      </c>
      <c r="H44" s="59">
        <v>29</v>
      </c>
      <c r="I44" s="22">
        <v>25</v>
      </c>
      <c r="J44" s="25"/>
      <c r="K44" s="25"/>
      <c r="L44" s="22">
        <v>27</v>
      </c>
      <c r="M44" s="7">
        <f t="shared" si="0"/>
        <v>4</v>
      </c>
      <c r="N44" s="14">
        <f t="shared" si="1"/>
        <v>1.6329931618554521</v>
      </c>
      <c r="O44" s="26">
        <f t="shared" si="2"/>
        <v>6.0481228216868601</v>
      </c>
      <c r="P44" s="26" t="str">
        <f t="shared" si="3"/>
        <v>да</v>
      </c>
      <c r="Q44" s="27">
        <f t="shared" si="4"/>
        <v>27</v>
      </c>
      <c r="R44" s="27">
        <f t="shared" si="5"/>
        <v>10800</v>
      </c>
      <c r="S44" s="51">
        <v>22.5</v>
      </c>
      <c r="T44" s="53">
        <f t="shared" si="6"/>
        <v>27</v>
      </c>
      <c r="U44">
        <f t="shared" si="19"/>
        <v>10800</v>
      </c>
      <c r="V44">
        <f t="shared" si="20"/>
        <v>11600</v>
      </c>
      <c r="W44">
        <f t="shared" si="21"/>
        <v>10000</v>
      </c>
    </row>
    <row r="45" spans="1:23" ht="89.25" x14ac:dyDescent="0.25">
      <c r="A45" s="46" t="s">
        <v>70</v>
      </c>
      <c r="B45" s="46"/>
      <c r="C45" s="46" t="s">
        <v>315</v>
      </c>
      <c r="D45" s="45" t="s">
        <v>23</v>
      </c>
      <c r="E45" s="23">
        <v>20</v>
      </c>
      <c r="F45" s="23">
        <v>400</v>
      </c>
      <c r="G45" s="54">
        <v>36</v>
      </c>
      <c r="H45" s="59">
        <v>42</v>
      </c>
      <c r="I45" s="22">
        <v>44</v>
      </c>
      <c r="J45" s="25"/>
      <c r="K45" s="25"/>
      <c r="L45" s="22">
        <v>40</v>
      </c>
      <c r="M45" s="7">
        <f t="shared" si="0"/>
        <v>4</v>
      </c>
      <c r="N45" s="14">
        <f t="shared" si="1"/>
        <v>3.415650255319866</v>
      </c>
      <c r="O45" s="26">
        <f t="shared" si="2"/>
        <v>8.4337043341231261</v>
      </c>
      <c r="P45" s="26" t="str">
        <f t="shared" si="3"/>
        <v>да</v>
      </c>
      <c r="Q45" s="27">
        <f t="shared" si="4"/>
        <v>40.5</v>
      </c>
      <c r="R45" s="27">
        <f t="shared" si="5"/>
        <v>16200</v>
      </c>
      <c r="S45" s="51">
        <v>30</v>
      </c>
      <c r="T45" s="53">
        <f t="shared" si="6"/>
        <v>36</v>
      </c>
      <c r="U45">
        <f t="shared" si="19"/>
        <v>14400</v>
      </c>
      <c r="V45">
        <f t="shared" si="20"/>
        <v>16800</v>
      </c>
      <c r="W45">
        <f t="shared" si="21"/>
        <v>17600</v>
      </c>
    </row>
    <row r="46" spans="1:23" ht="115.5" thickBot="1" x14ac:dyDescent="0.3">
      <c r="A46" s="32" t="s">
        <v>71</v>
      </c>
      <c r="B46" s="32" t="s">
        <v>26</v>
      </c>
      <c r="C46" s="32" t="s">
        <v>72</v>
      </c>
      <c r="D46" s="23" t="s">
        <v>23</v>
      </c>
      <c r="E46" s="23">
        <v>20</v>
      </c>
      <c r="F46" s="23">
        <v>400</v>
      </c>
      <c r="G46" s="54">
        <v>31.5</v>
      </c>
      <c r="H46" s="59">
        <v>29</v>
      </c>
      <c r="I46" s="22">
        <v>30.45</v>
      </c>
      <c r="J46" s="25"/>
      <c r="K46" s="25"/>
      <c r="L46" s="22">
        <v>27</v>
      </c>
      <c r="M46" s="7">
        <f t="shared" si="0"/>
        <v>4</v>
      </c>
      <c r="N46" s="14">
        <f t="shared" si="1"/>
        <v>1.9495213087661629</v>
      </c>
      <c r="O46" s="26">
        <f t="shared" si="2"/>
        <v>6.6107877543783085</v>
      </c>
      <c r="P46" s="26" t="str">
        <f t="shared" si="3"/>
        <v>да</v>
      </c>
      <c r="Q46" s="27">
        <f t="shared" si="4"/>
        <v>29.49</v>
      </c>
      <c r="R46" s="27">
        <f t="shared" si="5"/>
        <v>11796</v>
      </c>
      <c r="S46" s="51">
        <v>26.25</v>
      </c>
      <c r="T46" s="53">
        <f t="shared" si="6"/>
        <v>31.5</v>
      </c>
      <c r="U46">
        <f t="shared" si="19"/>
        <v>12600</v>
      </c>
      <c r="V46">
        <f t="shared" si="20"/>
        <v>11600</v>
      </c>
      <c r="W46">
        <f t="shared" si="21"/>
        <v>12180</v>
      </c>
    </row>
    <row r="47" spans="1:23" ht="115.5" thickBot="1" x14ac:dyDescent="0.3">
      <c r="A47" s="32" t="s">
        <v>73</v>
      </c>
      <c r="B47" s="32" t="s">
        <v>26</v>
      </c>
      <c r="C47" s="32" t="s">
        <v>72</v>
      </c>
      <c r="D47" s="23" t="s">
        <v>23</v>
      </c>
      <c r="E47" s="23">
        <v>20</v>
      </c>
      <c r="F47" s="23">
        <v>400</v>
      </c>
      <c r="G47" s="54">
        <v>31.5</v>
      </c>
      <c r="H47" s="59">
        <v>58</v>
      </c>
      <c r="I47" s="22">
        <v>60.9</v>
      </c>
      <c r="J47" s="25"/>
      <c r="K47" s="25"/>
      <c r="L47" s="22">
        <v>56</v>
      </c>
      <c r="M47" s="7">
        <f t="shared" si="0"/>
        <v>4</v>
      </c>
      <c r="N47" s="14">
        <f t="shared" si="1"/>
        <v>13.550153750665219</v>
      </c>
      <c r="O47" s="26">
        <f t="shared" si="2"/>
        <v>26.259987888886084</v>
      </c>
      <c r="P47" s="26" t="str">
        <f t="shared" si="3"/>
        <v>да</v>
      </c>
      <c r="Q47" s="27">
        <f t="shared" si="4"/>
        <v>51.6</v>
      </c>
      <c r="R47" s="27">
        <f t="shared" si="5"/>
        <v>20640</v>
      </c>
      <c r="S47" s="51">
        <v>26.25</v>
      </c>
      <c r="T47" s="53">
        <f t="shared" si="6"/>
        <v>31.5</v>
      </c>
      <c r="U47">
        <f t="shared" si="19"/>
        <v>12600</v>
      </c>
      <c r="V47">
        <f t="shared" si="20"/>
        <v>23200</v>
      </c>
      <c r="W47">
        <f t="shared" si="21"/>
        <v>24360</v>
      </c>
    </row>
    <row r="48" spans="1:23" ht="77.25" thickBot="1" x14ac:dyDescent="0.3">
      <c r="A48" s="32" t="s">
        <v>74</v>
      </c>
      <c r="B48" s="32" t="s">
        <v>26</v>
      </c>
      <c r="C48" s="32" t="s">
        <v>75</v>
      </c>
      <c r="D48" s="23" t="s">
        <v>23</v>
      </c>
      <c r="E48" s="23">
        <v>20</v>
      </c>
      <c r="F48" s="23">
        <v>400</v>
      </c>
      <c r="G48" s="54">
        <v>37.799999999999997</v>
      </c>
      <c r="H48" s="59">
        <v>37.78</v>
      </c>
      <c r="I48" s="22">
        <v>39.6</v>
      </c>
      <c r="J48" s="25"/>
      <c r="K48" s="25"/>
      <c r="L48" s="22">
        <v>38</v>
      </c>
      <c r="M48" s="7">
        <f t="shared" si="0"/>
        <v>4</v>
      </c>
      <c r="N48" s="14">
        <f t="shared" si="1"/>
        <v>0.87567117115958637</v>
      </c>
      <c r="O48" s="26">
        <f t="shared" si="2"/>
        <v>2.2863477053775103</v>
      </c>
      <c r="P48" s="26" t="str">
        <f t="shared" si="3"/>
        <v>да</v>
      </c>
      <c r="Q48" s="27">
        <f t="shared" si="4"/>
        <v>38.299999999999997</v>
      </c>
      <c r="R48" s="27">
        <f t="shared" si="5"/>
        <v>15320</v>
      </c>
      <c r="S48" s="51">
        <v>31.5</v>
      </c>
      <c r="T48" s="53">
        <f t="shared" si="6"/>
        <v>37.799999999999997</v>
      </c>
      <c r="U48">
        <f t="shared" si="19"/>
        <v>15119.999999999998</v>
      </c>
      <c r="V48">
        <f t="shared" si="20"/>
        <v>15112</v>
      </c>
      <c r="W48">
        <f t="shared" si="21"/>
        <v>15840</v>
      </c>
    </row>
    <row r="49" spans="1:23" ht="102.75" hidden="1" thickBot="1" x14ac:dyDescent="0.3">
      <c r="A49" s="32" t="s">
        <v>76</v>
      </c>
      <c r="B49" s="32" t="s">
        <v>26</v>
      </c>
      <c r="C49" s="32" t="s">
        <v>255</v>
      </c>
      <c r="D49" s="23" t="s">
        <v>23</v>
      </c>
      <c r="E49" s="23">
        <v>20</v>
      </c>
      <c r="F49" s="23">
        <v>250</v>
      </c>
      <c r="G49" s="54">
        <v>39.51</v>
      </c>
      <c r="H49" s="59" t="s">
        <v>325</v>
      </c>
      <c r="I49" s="22" t="s">
        <v>325</v>
      </c>
      <c r="J49" s="25"/>
      <c r="K49" s="25"/>
      <c r="L49" s="22" t="s">
        <v>325</v>
      </c>
      <c r="M49" s="7">
        <f t="shared" si="0"/>
        <v>1</v>
      </c>
      <c r="N49" s="14" t="e">
        <f t="shared" si="1"/>
        <v>#VALUE!</v>
      </c>
      <c r="O49" s="26" t="e">
        <f t="shared" si="2"/>
        <v>#VALUE!</v>
      </c>
      <c r="P49" s="26" t="e">
        <f t="shared" si="3"/>
        <v>#VALUE!</v>
      </c>
      <c r="Q49" s="27">
        <f t="shared" si="4"/>
        <v>39.51</v>
      </c>
      <c r="R49" s="27">
        <f t="shared" si="5"/>
        <v>9877.5</v>
      </c>
      <c r="S49" s="51">
        <v>32.924999999999997</v>
      </c>
      <c r="T49" s="53">
        <f t="shared" si="6"/>
        <v>39.51</v>
      </c>
    </row>
    <row r="50" spans="1:23" ht="90" hidden="1" thickBot="1" x14ac:dyDescent="0.3">
      <c r="A50" s="32" t="s">
        <v>256</v>
      </c>
      <c r="B50" s="32" t="s">
        <v>26</v>
      </c>
      <c r="C50" s="32" t="s">
        <v>257</v>
      </c>
      <c r="D50" s="23" t="s">
        <v>23</v>
      </c>
      <c r="E50" s="23">
        <v>20</v>
      </c>
      <c r="F50" s="23">
        <v>250</v>
      </c>
      <c r="G50" s="54">
        <v>31.193999999999996</v>
      </c>
      <c r="H50" s="59" t="s">
        <v>325</v>
      </c>
      <c r="I50" s="22" t="s">
        <v>325</v>
      </c>
      <c r="J50" s="25"/>
      <c r="K50" s="25"/>
      <c r="L50" s="22" t="s">
        <v>325</v>
      </c>
      <c r="M50" s="7">
        <f t="shared" si="0"/>
        <v>1</v>
      </c>
      <c r="N50" s="14" t="e">
        <f t="shared" si="1"/>
        <v>#VALUE!</v>
      </c>
      <c r="O50" s="26" t="e">
        <f t="shared" si="2"/>
        <v>#VALUE!</v>
      </c>
      <c r="P50" s="26" t="e">
        <f t="shared" si="3"/>
        <v>#VALUE!</v>
      </c>
      <c r="Q50" s="27">
        <f t="shared" si="4"/>
        <v>31.19</v>
      </c>
      <c r="R50" s="27">
        <f t="shared" si="5"/>
        <v>7797.5</v>
      </c>
      <c r="S50" s="51">
        <v>25.994999999999997</v>
      </c>
      <c r="T50" s="53">
        <f t="shared" si="6"/>
        <v>31.193999999999996</v>
      </c>
    </row>
    <row r="51" spans="1:23" ht="102" x14ac:dyDescent="0.25">
      <c r="A51" s="50" t="s">
        <v>258</v>
      </c>
      <c r="B51" s="50" t="s">
        <v>26</v>
      </c>
      <c r="C51" s="50" t="s">
        <v>259</v>
      </c>
      <c r="D51" s="23" t="s">
        <v>23</v>
      </c>
      <c r="E51" s="23">
        <v>20</v>
      </c>
      <c r="F51" s="23">
        <v>400</v>
      </c>
      <c r="G51" s="54">
        <v>122.39999999999999</v>
      </c>
      <c r="H51" s="59">
        <v>128</v>
      </c>
      <c r="I51" s="22">
        <v>135</v>
      </c>
      <c r="J51" s="25"/>
      <c r="K51" s="25"/>
      <c r="L51" s="22">
        <v>121</v>
      </c>
      <c r="M51" s="7">
        <f t="shared" si="0"/>
        <v>4</v>
      </c>
      <c r="N51" s="14">
        <f t="shared" si="1"/>
        <v>6.3644847919267349</v>
      </c>
      <c r="O51" s="26">
        <f t="shared" si="2"/>
        <v>5.027239172138021</v>
      </c>
      <c r="P51" s="26" t="str">
        <f t="shared" si="3"/>
        <v>да</v>
      </c>
      <c r="Q51" s="27">
        <f t="shared" si="4"/>
        <v>126.6</v>
      </c>
      <c r="R51" s="27">
        <f t="shared" si="5"/>
        <v>50640</v>
      </c>
      <c r="S51" s="51">
        <v>102</v>
      </c>
      <c r="T51" s="53">
        <f t="shared" si="6"/>
        <v>122.39999999999999</v>
      </c>
      <c r="U51">
        <f t="shared" ref="U51:U52" si="22">F51*G51</f>
        <v>48960</v>
      </c>
      <c r="V51">
        <f t="shared" ref="V51:V52" si="23">H51*F51</f>
        <v>51200</v>
      </c>
      <c r="W51">
        <f t="shared" ref="W51:W52" si="24">F51*I51</f>
        <v>54000</v>
      </c>
    </row>
    <row r="52" spans="1:23" ht="63.75" x14ac:dyDescent="0.25">
      <c r="A52" s="46" t="s">
        <v>260</v>
      </c>
      <c r="B52" s="46" t="s">
        <v>26</v>
      </c>
      <c r="C52" s="46" t="s">
        <v>319</v>
      </c>
      <c r="D52" s="45" t="s">
        <v>23</v>
      </c>
      <c r="E52" s="23">
        <v>20</v>
      </c>
      <c r="F52" s="23">
        <v>400</v>
      </c>
      <c r="G52" s="54">
        <v>132.91200000000001</v>
      </c>
      <c r="H52" s="59">
        <v>128</v>
      </c>
      <c r="I52" s="22">
        <v>135</v>
      </c>
      <c r="J52" s="25"/>
      <c r="K52" s="25"/>
      <c r="L52" s="22">
        <v>121</v>
      </c>
      <c r="M52" s="7">
        <f t="shared" si="0"/>
        <v>4</v>
      </c>
      <c r="N52" s="14">
        <f t="shared" si="1"/>
        <v>6.2208205246575003</v>
      </c>
      <c r="O52" s="26">
        <f t="shared" si="2"/>
        <v>4.8137588212160489</v>
      </c>
      <c r="P52" s="26" t="str">
        <f t="shared" si="3"/>
        <v>да</v>
      </c>
      <c r="Q52" s="27">
        <f t="shared" si="4"/>
        <v>129.22999999999999</v>
      </c>
      <c r="R52" s="27">
        <f t="shared" si="5"/>
        <v>51692</v>
      </c>
      <c r="S52" s="51">
        <v>110.76</v>
      </c>
      <c r="T52" s="53">
        <f t="shared" si="6"/>
        <v>132.91200000000001</v>
      </c>
      <c r="U52">
        <f t="shared" si="22"/>
        <v>53164.800000000003</v>
      </c>
      <c r="V52">
        <f t="shared" si="23"/>
        <v>51200</v>
      </c>
      <c r="W52">
        <f t="shared" si="24"/>
        <v>54000</v>
      </c>
    </row>
    <row r="53" spans="1:23" ht="115.5" hidden="1" thickBot="1" x14ac:dyDescent="0.3">
      <c r="A53" s="32" t="s">
        <v>77</v>
      </c>
      <c r="B53" s="32" t="s">
        <v>26</v>
      </c>
      <c r="C53" s="32" t="s">
        <v>78</v>
      </c>
      <c r="D53" s="23" t="s">
        <v>23</v>
      </c>
      <c r="E53" s="23">
        <v>20</v>
      </c>
      <c r="F53" s="23">
        <v>250</v>
      </c>
      <c r="G53" s="54">
        <v>180</v>
      </c>
      <c r="H53" s="59" t="s">
        <v>325</v>
      </c>
      <c r="I53" s="22"/>
      <c r="J53" s="25"/>
      <c r="K53" s="25"/>
      <c r="L53" s="22"/>
      <c r="M53" s="7">
        <f t="shared" si="0"/>
        <v>1</v>
      </c>
      <c r="N53" s="14" t="e">
        <f t="shared" si="1"/>
        <v>#VALUE!</v>
      </c>
      <c r="O53" s="26" t="e">
        <f t="shared" si="2"/>
        <v>#VALUE!</v>
      </c>
      <c r="P53" s="26" t="e">
        <f t="shared" si="3"/>
        <v>#VALUE!</v>
      </c>
      <c r="Q53" s="27">
        <f t="shared" si="4"/>
        <v>180</v>
      </c>
      <c r="R53" s="27">
        <f t="shared" si="5"/>
        <v>45000</v>
      </c>
      <c r="S53" s="51">
        <v>150</v>
      </c>
      <c r="T53" s="53">
        <f t="shared" si="6"/>
        <v>180</v>
      </c>
    </row>
    <row r="54" spans="1:23" ht="102" x14ac:dyDescent="0.25">
      <c r="A54" s="50" t="s">
        <v>261</v>
      </c>
      <c r="B54" s="50" t="s">
        <v>26</v>
      </c>
      <c r="C54" s="50" t="s">
        <v>262</v>
      </c>
      <c r="D54" s="23" t="s">
        <v>23</v>
      </c>
      <c r="E54" s="23">
        <v>20</v>
      </c>
      <c r="F54" s="23">
        <v>400</v>
      </c>
      <c r="G54" s="54">
        <v>81</v>
      </c>
      <c r="H54" s="59">
        <v>98</v>
      </c>
      <c r="I54" s="22">
        <v>121</v>
      </c>
      <c r="J54" s="25"/>
      <c r="K54" s="25"/>
      <c r="L54" s="22">
        <v>125</v>
      </c>
      <c r="M54" s="7">
        <f t="shared" si="0"/>
        <v>4</v>
      </c>
      <c r="N54" s="14">
        <f t="shared" si="1"/>
        <v>20.613506898794942</v>
      </c>
      <c r="O54" s="26">
        <f t="shared" si="2"/>
        <v>19.400947669454062</v>
      </c>
      <c r="P54" s="26" t="str">
        <f t="shared" si="3"/>
        <v>да</v>
      </c>
      <c r="Q54" s="27">
        <f t="shared" si="4"/>
        <v>106.25</v>
      </c>
      <c r="R54" s="27">
        <f t="shared" si="5"/>
        <v>42500</v>
      </c>
      <c r="S54" s="51">
        <v>67.5</v>
      </c>
      <c r="T54" s="53">
        <f t="shared" si="6"/>
        <v>81</v>
      </c>
      <c r="U54">
        <f t="shared" ref="U54:U55" si="25">F54*G54</f>
        <v>32400</v>
      </c>
      <c r="V54">
        <f t="shared" ref="V54:V55" si="26">H54*F54</f>
        <v>39200</v>
      </c>
      <c r="W54">
        <f t="shared" ref="W54:W55" si="27">F54*I54</f>
        <v>48400</v>
      </c>
    </row>
    <row r="55" spans="1:23" ht="114.75" x14ac:dyDescent="0.25">
      <c r="A55" s="46" t="s">
        <v>79</v>
      </c>
      <c r="B55" s="46" t="s">
        <v>26</v>
      </c>
      <c r="C55" s="46" t="s">
        <v>320</v>
      </c>
      <c r="D55" s="45" t="s">
        <v>23</v>
      </c>
      <c r="E55" s="23">
        <v>20</v>
      </c>
      <c r="F55" s="23">
        <v>400</v>
      </c>
      <c r="G55" s="54">
        <v>82.8</v>
      </c>
      <c r="H55" s="59">
        <v>112</v>
      </c>
      <c r="I55" s="22">
        <v>121</v>
      </c>
      <c r="J55" s="25"/>
      <c r="K55" s="25"/>
      <c r="L55" s="22">
        <v>110</v>
      </c>
      <c r="M55" s="7">
        <f t="shared" si="0"/>
        <v>4</v>
      </c>
      <c r="N55" s="14">
        <f t="shared" si="1"/>
        <v>16.476548991420099</v>
      </c>
      <c r="O55" s="26">
        <f t="shared" si="2"/>
        <v>15.478204782921653</v>
      </c>
      <c r="P55" s="26" t="str">
        <f t="shared" si="3"/>
        <v>да</v>
      </c>
      <c r="Q55" s="27">
        <f t="shared" si="4"/>
        <v>106.45</v>
      </c>
      <c r="R55" s="27">
        <f t="shared" si="5"/>
        <v>42580</v>
      </c>
      <c r="S55" s="51">
        <v>69</v>
      </c>
      <c r="T55" s="53">
        <f t="shared" si="6"/>
        <v>82.8</v>
      </c>
      <c r="U55">
        <f t="shared" si="25"/>
        <v>33120</v>
      </c>
      <c r="V55">
        <f t="shared" si="26"/>
        <v>44800</v>
      </c>
      <c r="W55">
        <f t="shared" si="27"/>
        <v>48400</v>
      </c>
    </row>
    <row r="56" spans="1:23" ht="192" hidden="1" thickBot="1" x14ac:dyDescent="0.3">
      <c r="A56" s="32" t="s">
        <v>80</v>
      </c>
      <c r="B56" s="32" t="s">
        <v>26</v>
      </c>
      <c r="C56" s="32" t="s">
        <v>81</v>
      </c>
      <c r="D56" s="23" t="s">
        <v>23</v>
      </c>
      <c r="E56" s="23">
        <v>20</v>
      </c>
      <c r="F56" s="23">
        <v>250</v>
      </c>
      <c r="G56" s="54">
        <v>208.51199999999997</v>
      </c>
      <c r="H56" s="59" t="s">
        <v>325</v>
      </c>
      <c r="I56" s="22"/>
      <c r="J56" s="25"/>
      <c r="K56" s="25"/>
      <c r="L56" s="22">
        <v>125</v>
      </c>
      <c r="M56" s="7">
        <f t="shared" si="0"/>
        <v>2</v>
      </c>
      <c r="N56" s="14" t="e">
        <f t="shared" si="1"/>
        <v>#VALUE!</v>
      </c>
      <c r="O56" s="26" t="e">
        <f t="shared" si="2"/>
        <v>#VALUE!</v>
      </c>
      <c r="P56" s="26" t="e">
        <f t="shared" si="3"/>
        <v>#VALUE!</v>
      </c>
      <c r="Q56" s="27">
        <f t="shared" si="4"/>
        <v>166.76</v>
      </c>
      <c r="R56" s="27">
        <f t="shared" si="5"/>
        <v>41690</v>
      </c>
      <c r="S56" s="51">
        <v>173.76</v>
      </c>
      <c r="T56" s="53">
        <f t="shared" si="6"/>
        <v>208.51199999999997</v>
      </c>
    </row>
    <row r="57" spans="1:23" ht="268.5" thickBot="1" x14ac:dyDescent="0.3">
      <c r="A57" s="32" t="s">
        <v>82</v>
      </c>
      <c r="B57" s="32" t="s">
        <v>26</v>
      </c>
      <c r="C57" s="32" t="s">
        <v>83</v>
      </c>
      <c r="D57" s="23" t="s">
        <v>23</v>
      </c>
      <c r="E57" s="23">
        <v>20</v>
      </c>
      <c r="F57" s="23">
        <v>400</v>
      </c>
      <c r="G57" s="54">
        <v>108</v>
      </c>
      <c r="H57" s="59">
        <v>107</v>
      </c>
      <c r="I57" s="22">
        <v>125</v>
      </c>
      <c r="J57" s="25"/>
      <c r="K57" s="25"/>
      <c r="L57" s="22"/>
      <c r="M57" s="7">
        <f t="shared" si="0"/>
        <v>3</v>
      </c>
      <c r="N57" s="14">
        <f t="shared" si="1"/>
        <v>10.115994760773653</v>
      </c>
      <c r="O57" s="26">
        <f t="shared" si="2"/>
        <v>8.9261402636315665</v>
      </c>
      <c r="P57" s="26" t="str">
        <f t="shared" si="3"/>
        <v>да</v>
      </c>
      <c r="Q57" s="27">
        <f t="shared" si="4"/>
        <v>113.33</v>
      </c>
      <c r="R57" s="27">
        <f t="shared" si="5"/>
        <v>45332</v>
      </c>
      <c r="S57" s="51">
        <v>90</v>
      </c>
      <c r="T57" s="53">
        <f t="shared" si="6"/>
        <v>108</v>
      </c>
      <c r="U57">
        <f t="shared" ref="U57:U58" si="28">F57*G57</f>
        <v>43200</v>
      </c>
      <c r="V57">
        <f t="shared" ref="V57:V58" si="29">H57*F57</f>
        <v>42800</v>
      </c>
      <c r="W57">
        <f t="shared" ref="W57:W58" si="30">F57*I57</f>
        <v>50000</v>
      </c>
    </row>
    <row r="58" spans="1:23" ht="153.75" thickBot="1" x14ac:dyDescent="0.3">
      <c r="A58" s="32" t="s">
        <v>84</v>
      </c>
      <c r="B58" s="32" t="s">
        <v>26</v>
      </c>
      <c r="C58" s="32" t="s">
        <v>85</v>
      </c>
      <c r="D58" s="23" t="s">
        <v>23</v>
      </c>
      <c r="E58" s="23">
        <v>20</v>
      </c>
      <c r="F58" s="23">
        <v>400</v>
      </c>
      <c r="G58" s="54">
        <v>135</v>
      </c>
      <c r="H58" s="59">
        <v>111</v>
      </c>
      <c r="I58" s="22">
        <v>125</v>
      </c>
      <c r="J58" s="25"/>
      <c r="K58" s="25"/>
      <c r="L58" s="22">
        <v>110</v>
      </c>
      <c r="M58" s="7">
        <f t="shared" si="0"/>
        <v>4</v>
      </c>
      <c r="N58" s="14">
        <f t="shared" si="1"/>
        <v>11.98262631201246</v>
      </c>
      <c r="O58" s="26">
        <f t="shared" si="2"/>
        <v>9.9647620058315685</v>
      </c>
      <c r="P58" s="26" t="str">
        <f t="shared" si="3"/>
        <v>да</v>
      </c>
      <c r="Q58" s="27">
        <f t="shared" si="4"/>
        <v>120.25</v>
      </c>
      <c r="R58" s="27">
        <f t="shared" si="5"/>
        <v>48100</v>
      </c>
      <c r="S58" s="51">
        <v>112.5</v>
      </c>
      <c r="T58" s="53">
        <f t="shared" si="6"/>
        <v>135</v>
      </c>
      <c r="U58">
        <f t="shared" si="28"/>
        <v>54000</v>
      </c>
      <c r="V58">
        <f t="shared" si="29"/>
        <v>44400</v>
      </c>
      <c r="W58">
        <f t="shared" si="30"/>
        <v>50000</v>
      </c>
    </row>
    <row r="59" spans="1:23" ht="128.25" hidden="1" thickBot="1" x14ac:dyDescent="0.3">
      <c r="A59" s="32" t="s">
        <v>86</v>
      </c>
      <c r="B59" s="32" t="s">
        <v>26</v>
      </c>
      <c r="C59" s="32" t="s">
        <v>87</v>
      </c>
      <c r="D59" s="23" t="s">
        <v>23</v>
      </c>
      <c r="E59" s="23">
        <v>20</v>
      </c>
      <c r="F59" s="23">
        <v>250</v>
      </c>
      <c r="G59" s="54">
        <v>135</v>
      </c>
      <c r="H59" s="59">
        <v>109</v>
      </c>
      <c r="I59" s="22" t="s">
        <v>325</v>
      </c>
      <c r="J59" s="25"/>
      <c r="K59" s="25"/>
      <c r="L59" s="22"/>
      <c r="M59" s="7">
        <f t="shared" si="0"/>
        <v>2</v>
      </c>
      <c r="N59" s="14" t="e">
        <f t="shared" si="1"/>
        <v>#VALUE!</v>
      </c>
      <c r="O59" s="26" t="e">
        <f t="shared" si="2"/>
        <v>#VALUE!</v>
      </c>
      <c r="P59" s="26" t="e">
        <f t="shared" si="3"/>
        <v>#VALUE!</v>
      </c>
      <c r="Q59" s="27">
        <f t="shared" si="4"/>
        <v>122</v>
      </c>
      <c r="R59" s="27">
        <f t="shared" si="5"/>
        <v>30500</v>
      </c>
      <c r="S59" s="51">
        <v>112.5</v>
      </c>
      <c r="T59" s="53">
        <f t="shared" si="6"/>
        <v>135</v>
      </c>
    </row>
    <row r="60" spans="1:23" ht="115.5" hidden="1" thickBot="1" x14ac:dyDescent="0.3">
      <c r="A60" s="32" t="s">
        <v>88</v>
      </c>
      <c r="B60" s="32" t="s">
        <v>26</v>
      </c>
      <c r="C60" s="32" t="s">
        <v>89</v>
      </c>
      <c r="D60" s="23" t="s">
        <v>23</v>
      </c>
      <c r="E60" s="23">
        <v>20</v>
      </c>
      <c r="F60" s="23">
        <v>250</v>
      </c>
      <c r="G60" s="54">
        <v>117</v>
      </c>
      <c r="H60" s="59" t="s">
        <v>325</v>
      </c>
      <c r="I60" s="22"/>
      <c r="J60" s="25"/>
      <c r="K60" s="25"/>
      <c r="L60" s="22">
        <v>110</v>
      </c>
      <c r="M60" s="7">
        <f t="shared" si="0"/>
        <v>2</v>
      </c>
      <c r="N60" s="14" t="e">
        <f t="shared" si="1"/>
        <v>#VALUE!</v>
      </c>
      <c r="O60" s="26" t="e">
        <f t="shared" si="2"/>
        <v>#VALUE!</v>
      </c>
      <c r="P60" s="26" t="e">
        <f t="shared" si="3"/>
        <v>#VALUE!</v>
      </c>
      <c r="Q60" s="27">
        <f t="shared" si="4"/>
        <v>113.5</v>
      </c>
      <c r="R60" s="27">
        <f t="shared" si="5"/>
        <v>28375</v>
      </c>
      <c r="S60" s="51">
        <v>97.5</v>
      </c>
      <c r="T60" s="53">
        <f t="shared" si="6"/>
        <v>117</v>
      </c>
    </row>
    <row r="61" spans="1:23" ht="150" customHeight="1" x14ac:dyDescent="0.25">
      <c r="A61" s="55" t="s">
        <v>304</v>
      </c>
      <c r="B61" s="44" t="s">
        <v>26</v>
      </c>
      <c r="C61" s="44" t="s">
        <v>263</v>
      </c>
      <c r="D61" s="23" t="s">
        <v>23</v>
      </c>
      <c r="E61" s="23">
        <v>20</v>
      </c>
      <c r="F61" s="23">
        <v>400</v>
      </c>
      <c r="G61" s="54">
        <v>118.20599999999999</v>
      </c>
      <c r="H61" s="59">
        <v>92</v>
      </c>
      <c r="I61" s="22">
        <v>111</v>
      </c>
      <c r="J61" s="25"/>
      <c r="K61" s="25"/>
      <c r="L61" s="22"/>
      <c r="M61" s="7">
        <f t="shared" si="0"/>
        <v>3</v>
      </c>
      <c r="N61" s="14">
        <f t="shared" si="1"/>
        <v>13.538099866672571</v>
      </c>
      <c r="O61" s="26">
        <f t="shared" si="2"/>
        <v>12.644157902935063</v>
      </c>
      <c r="P61" s="26" t="str">
        <f t="shared" si="3"/>
        <v>да</v>
      </c>
      <c r="Q61" s="27">
        <f t="shared" si="4"/>
        <v>107.07</v>
      </c>
      <c r="R61" s="27">
        <f t="shared" si="5"/>
        <v>42828</v>
      </c>
      <c r="S61" s="51">
        <v>98.504999999999995</v>
      </c>
      <c r="T61" s="53">
        <f t="shared" si="6"/>
        <v>118.20599999999999</v>
      </c>
      <c r="U61">
        <f>F61*G61</f>
        <v>47282.399999999994</v>
      </c>
      <c r="V61">
        <f>H61*F61</f>
        <v>36800</v>
      </c>
      <c r="W61">
        <f>F61*I61</f>
        <v>44400</v>
      </c>
    </row>
    <row r="62" spans="1:23" ht="141" hidden="1" thickBot="1" x14ac:dyDescent="0.3">
      <c r="A62" s="32" t="s">
        <v>264</v>
      </c>
      <c r="B62" s="32" t="s">
        <v>26</v>
      </c>
      <c r="C62" s="32" t="s">
        <v>265</v>
      </c>
      <c r="D62" s="23" t="s">
        <v>23</v>
      </c>
      <c r="E62" s="23">
        <v>20</v>
      </c>
      <c r="F62" s="23">
        <v>250</v>
      </c>
      <c r="G62" s="54">
        <v>276.55199999999996</v>
      </c>
      <c r="H62" s="59">
        <v>92</v>
      </c>
      <c r="I62" s="22">
        <v>111</v>
      </c>
      <c r="J62" s="25"/>
      <c r="K62" s="25"/>
      <c r="L62" s="22"/>
      <c r="M62" s="7">
        <f t="shared" si="0"/>
        <v>3</v>
      </c>
      <c r="N62" s="14">
        <f t="shared" si="1"/>
        <v>101.51182641446265</v>
      </c>
      <c r="O62" s="26">
        <f t="shared" si="2"/>
        <v>63.504426909266598</v>
      </c>
      <c r="P62" s="26" t="str">
        <f t="shared" si="3"/>
        <v>нет</v>
      </c>
      <c r="Q62" s="27">
        <f t="shared" si="4"/>
        <v>159.85</v>
      </c>
      <c r="R62" s="27">
        <f t="shared" si="5"/>
        <v>39962.5</v>
      </c>
      <c r="S62" s="51">
        <v>230.45999999999998</v>
      </c>
      <c r="T62" s="53">
        <f t="shared" si="6"/>
        <v>276.55199999999996</v>
      </c>
    </row>
    <row r="63" spans="1:23" ht="15.75" thickBot="1" x14ac:dyDescent="0.3">
      <c r="A63" s="32" t="s">
        <v>90</v>
      </c>
      <c r="B63" s="32"/>
      <c r="C63" s="32" t="s">
        <v>91</v>
      </c>
      <c r="D63" s="23" t="s">
        <v>23</v>
      </c>
      <c r="E63" s="23">
        <v>20</v>
      </c>
      <c r="F63" s="23">
        <v>400</v>
      </c>
      <c r="G63" s="54">
        <v>66.599999999999994</v>
      </c>
      <c r="H63" s="59">
        <v>40</v>
      </c>
      <c r="I63" s="22">
        <v>38</v>
      </c>
      <c r="J63" s="25"/>
      <c r="K63" s="25"/>
      <c r="L63" s="22">
        <v>36</v>
      </c>
      <c r="M63" s="7">
        <f t="shared" si="0"/>
        <v>4</v>
      </c>
      <c r="N63" s="14">
        <f t="shared" si="1"/>
        <v>14.392938083194361</v>
      </c>
      <c r="O63" s="26">
        <f t="shared" si="2"/>
        <v>31.878046695890056</v>
      </c>
      <c r="P63" s="26" t="str">
        <f t="shared" si="3"/>
        <v>да</v>
      </c>
      <c r="Q63" s="27">
        <f t="shared" si="4"/>
        <v>45.15</v>
      </c>
      <c r="R63" s="27">
        <f t="shared" si="5"/>
        <v>18060</v>
      </c>
      <c r="S63" s="51">
        <v>55.5</v>
      </c>
      <c r="T63" s="53">
        <f t="shared" si="6"/>
        <v>66.599999999999994</v>
      </c>
      <c r="U63">
        <f t="shared" ref="U63:U69" si="31">F63*G63</f>
        <v>26639.999999999996</v>
      </c>
      <c r="V63">
        <f t="shared" ref="V63:V69" si="32">H63*F63</f>
        <v>16000</v>
      </c>
      <c r="W63">
        <f t="shared" ref="W63:W69" si="33">F63*I63</f>
        <v>15200</v>
      </c>
    </row>
    <row r="64" spans="1:23" ht="26.25" thickBot="1" x14ac:dyDescent="0.3">
      <c r="A64" s="32" t="s">
        <v>92</v>
      </c>
      <c r="B64" s="32" t="s">
        <v>26</v>
      </c>
      <c r="C64" s="32" t="s">
        <v>93</v>
      </c>
      <c r="D64" s="23" t="s">
        <v>23</v>
      </c>
      <c r="E64" s="23">
        <v>20</v>
      </c>
      <c r="F64" s="23">
        <v>400</v>
      </c>
      <c r="G64" s="54">
        <v>24.768000000000001</v>
      </c>
      <c r="H64" s="59">
        <v>20</v>
      </c>
      <c r="I64" s="22">
        <v>21</v>
      </c>
      <c r="J64" s="25"/>
      <c r="K64" s="25"/>
      <c r="L64" s="22">
        <v>22</v>
      </c>
      <c r="M64" s="7">
        <f t="shared" si="0"/>
        <v>4</v>
      </c>
      <c r="N64" s="14">
        <f t="shared" si="1"/>
        <v>2.0533212120854354</v>
      </c>
      <c r="O64" s="26">
        <f t="shared" si="2"/>
        <v>9.3588022428688937</v>
      </c>
      <c r="P64" s="26" t="str">
        <f t="shared" si="3"/>
        <v>да</v>
      </c>
      <c r="Q64" s="27">
        <f t="shared" si="4"/>
        <v>21.94</v>
      </c>
      <c r="R64" s="27">
        <f t="shared" si="5"/>
        <v>8776</v>
      </c>
      <c r="S64" s="51">
        <v>20.64</v>
      </c>
      <c r="T64" s="53">
        <f t="shared" si="6"/>
        <v>24.768000000000001</v>
      </c>
      <c r="U64">
        <f t="shared" si="31"/>
        <v>9907.2000000000007</v>
      </c>
      <c r="V64">
        <f t="shared" si="32"/>
        <v>8000</v>
      </c>
      <c r="W64">
        <f t="shared" si="33"/>
        <v>8400</v>
      </c>
    </row>
    <row r="65" spans="1:23" ht="166.5" thickBot="1" x14ac:dyDescent="0.3">
      <c r="A65" s="32" t="s">
        <v>94</v>
      </c>
      <c r="B65" s="32" t="s">
        <v>26</v>
      </c>
      <c r="C65" s="32" t="s">
        <v>95</v>
      </c>
      <c r="D65" s="23" t="s">
        <v>23</v>
      </c>
      <c r="E65" s="23">
        <v>20</v>
      </c>
      <c r="F65" s="23">
        <v>400</v>
      </c>
      <c r="G65" s="54">
        <v>178.2</v>
      </c>
      <c r="H65" s="59">
        <v>311</v>
      </c>
      <c r="I65" s="22">
        <v>321</v>
      </c>
      <c r="J65" s="25"/>
      <c r="K65" s="25"/>
      <c r="L65" s="22">
        <v>300</v>
      </c>
      <c r="M65" s="7">
        <f t="shared" si="0"/>
        <v>4</v>
      </c>
      <c r="N65" s="14">
        <f t="shared" si="1"/>
        <v>66.78630099054746</v>
      </c>
      <c r="O65" s="26">
        <f t="shared" si="2"/>
        <v>24.062799852476115</v>
      </c>
      <c r="P65" s="26" t="str">
        <f t="shared" si="3"/>
        <v>да</v>
      </c>
      <c r="Q65" s="27">
        <f t="shared" si="4"/>
        <v>277.55</v>
      </c>
      <c r="R65" s="27">
        <f t="shared" si="5"/>
        <v>111020</v>
      </c>
      <c r="S65" s="51">
        <v>148.5</v>
      </c>
      <c r="T65" s="53">
        <f t="shared" si="6"/>
        <v>178.2</v>
      </c>
      <c r="U65">
        <f t="shared" si="31"/>
        <v>71280</v>
      </c>
      <c r="V65">
        <f t="shared" si="32"/>
        <v>124400</v>
      </c>
      <c r="W65">
        <f t="shared" si="33"/>
        <v>128400</v>
      </c>
    </row>
    <row r="66" spans="1:23" ht="179.25" thickBot="1" x14ac:dyDescent="0.3">
      <c r="A66" s="32" t="s">
        <v>96</v>
      </c>
      <c r="B66" s="32" t="s">
        <v>26</v>
      </c>
      <c r="C66" s="32" t="s">
        <v>97</v>
      </c>
      <c r="D66" s="23" t="s">
        <v>23</v>
      </c>
      <c r="E66" s="23">
        <v>20</v>
      </c>
      <c r="F66" s="23">
        <v>400</v>
      </c>
      <c r="G66" s="54">
        <v>208.51199999999997</v>
      </c>
      <c r="H66" s="59">
        <v>226</v>
      </c>
      <c r="I66" s="22">
        <v>346.68</v>
      </c>
      <c r="J66" s="25"/>
      <c r="K66" s="25"/>
      <c r="L66" s="22">
        <v>324</v>
      </c>
      <c r="M66" s="7">
        <f t="shared" si="0"/>
        <v>4</v>
      </c>
      <c r="N66" s="14">
        <f t="shared" si="1"/>
        <v>69.171134017979895</v>
      </c>
      <c r="O66" s="26">
        <f t="shared" si="2"/>
        <v>25.034793347079219</v>
      </c>
      <c r="P66" s="26" t="str">
        <f t="shared" si="3"/>
        <v>да</v>
      </c>
      <c r="Q66" s="27">
        <f t="shared" si="4"/>
        <v>276.3</v>
      </c>
      <c r="R66" s="27">
        <f t="shared" si="5"/>
        <v>110520</v>
      </c>
      <c r="S66" s="51">
        <v>173.76</v>
      </c>
      <c r="T66" s="53">
        <f t="shared" si="6"/>
        <v>208.51199999999997</v>
      </c>
      <c r="U66">
        <f t="shared" si="31"/>
        <v>83404.799999999988</v>
      </c>
      <c r="V66">
        <f t="shared" si="32"/>
        <v>90400</v>
      </c>
      <c r="W66">
        <f t="shared" si="33"/>
        <v>138672</v>
      </c>
    </row>
    <row r="67" spans="1:23" ht="179.25" thickBot="1" x14ac:dyDescent="0.3">
      <c r="A67" s="32" t="s">
        <v>98</v>
      </c>
      <c r="B67" s="32" t="s">
        <v>26</v>
      </c>
      <c r="C67" s="32" t="s">
        <v>97</v>
      </c>
      <c r="D67" s="23" t="s">
        <v>23</v>
      </c>
      <c r="E67" s="23">
        <v>20</v>
      </c>
      <c r="F67" s="23">
        <v>400</v>
      </c>
      <c r="G67" s="54">
        <v>208.51199999999997</v>
      </c>
      <c r="H67" s="59">
        <v>226</v>
      </c>
      <c r="I67" s="22">
        <v>136</v>
      </c>
      <c r="J67" s="25"/>
      <c r="K67" s="25"/>
      <c r="L67" s="22">
        <v>220</v>
      </c>
      <c r="M67" s="7">
        <f t="shared" si="0"/>
        <v>4</v>
      </c>
      <c r="N67" s="14">
        <f t="shared" si="1"/>
        <v>41.72109228356004</v>
      </c>
      <c r="O67" s="26">
        <f t="shared" si="2"/>
        <v>21.11070803195873</v>
      </c>
      <c r="P67" s="26" t="str">
        <f t="shared" si="3"/>
        <v>да</v>
      </c>
      <c r="Q67" s="27">
        <f t="shared" si="4"/>
        <v>197.63</v>
      </c>
      <c r="R67" s="27">
        <f t="shared" si="5"/>
        <v>79052</v>
      </c>
      <c r="S67" s="51">
        <v>173.76</v>
      </c>
      <c r="T67" s="53">
        <f t="shared" si="6"/>
        <v>208.51199999999997</v>
      </c>
      <c r="U67">
        <f t="shared" si="31"/>
        <v>83404.799999999988</v>
      </c>
      <c r="V67">
        <f t="shared" si="32"/>
        <v>90400</v>
      </c>
      <c r="W67">
        <f t="shared" si="33"/>
        <v>54400</v>
      </c>
    </row>
    <row r="68" spans="1:23" ht="153" customHeight="1" thickBot="1" x14ac:dyDescent="0.3">
      <c r="A68" s="32" t="s">
        <v>99</v>
      </c>
      <c r="B68" s="32" t="s">
        <v>26</v>
      </c>
      <c r="C68" s="32" t="s">
        <v>100</v>
      </c>
      <c r="D68" s="23" t="s">
        <v>23</v>
      </c>
      <c r="E68" s="23">
        <v>20</v>
      </c>
      <c r="F68" s="23">
        <v>400</v>
      </c>
      <c r="G68" s="54">
        <v>226.65599999999998</v>
      </c>
      <c r="H68" s="59">
        <v>160</v>
      </c>
      <c r="I68" s="22">
        <v>136.96</v>
      </c>
      <c r="J68" s="25"/>
      <c r="K68" s="25"/>
      <c r="L68" s="22">
        <v>128</v>
      </c>
      <c r="M68" s="7">
        <f t="shared" si="0"/>
        <v>4</v>
      </c>
      <c r="N68" s="14">
        <f t="shared" si="1"/>
        <v>44.587483804314395</v>
      </c>
      <c r="O68" s="26">
        <f t="shared" si="2"/>
        <v>27.371076614066542</v>
      </c>
      <c r="P68" s="26" t="str">
        <f t="shared" si="3"/>
        <v>да</v>
      </c>
      <c r="Q68" s="27">
        <f t="shared" si="4"/>
        <v>162.9</v>
      </c>
      <c r="R68" s="27">
        <f t="shared" si="5"/>
        <v>65160</v>
      </c>
      <c r="S68" s="51">
        <v>188.88</v>
      </c>
      <c r="T68" s="53">
        <f t="shared" si="6"/>
        <v>226.65599999999998</v>
      </c>
      <c r="U68">
        <f t="shared" si="31"/>
        <v>90662.399999999994</v>
      </c>
      <c r="V68">
        <f t="shared" si="32"/>
        <v>64000</v>
      </c>
      <c r="W68">
        <f t="shared" si="33"/>
        <v>54784</v>
      </c>
    </row>
    <row r="69" spans="1:23" ht="128.25" thickBot="1" x14ac:dyDescent="0.3">
      <c r="A69" s="32" t="s">
        <v>266</v>
      </c>
      <c r="B69" s="32" t="s">
        <v>26</v>
      </c>
      <c r="C69" s="32" t="s">
        <v>267</v>
      </c>
      <c r="D69" s="23" t="s">
        <v>23</v>
      </c>
      <c r="E69" s="23">
        <v>20</v>
      </c>
      <c r="F69" s="23">
        <v>400</v>
      </c>
      <c r="G69" s="54">
        <v>45</v>
      </c>
      <c r="H69" s="59">
        <v>44</v>
      </c>
      <c r="I69" s="22">
        <v>58</v>
      </c>
      <c r="J69" s="25"/>
      <c r="K69" s="25"/>
      <c r="L69" s="22">
        <v>63.5</v>
      </c>
      <c r="M69" s="7">
        <f t="shared" si="0"/>
        <v>4</v>
      </c>
      <c r="N69" s="14">
        <f t="shared" si="1"/>
        <v>9.6555269146743097</v>
      </c>
      <c r="O69" s="26">
        <f t="shared" si="2"/>
        <v>18.346051519426769</v>
      </c>
      <c r="P69" s="26" t="str">
        <f t="shared" si="3"/>
        <v>да</v>
      </c>
      <c r="Q69" s="27">
        <f t="shared" si="4"/>
        <v>52.63</v>
      </c>
      <c r="R69" s="27">
        <f t="shared" si="5"/>
        <v>21052</v>
      </c>
      <c r="S69" s="51">
        <v>37.5</v>
      </c>
      <c r="T69" s="53">
        <f t="shared" si="6"/>
        <v>45</v>
      </c>
      <c r="U69">
        <f t="shared" si="31"/>
        <v>18000</v>
      </c>
      <c r="V69">
        <f t="shared" si="32"/>
        <v>17600</v>
      </c>
      <c r="W69">
        <f t="shared" si="33"/>
        <v>23200</v>
      </c>
    </row>
    <row r="70" spans="1:23" ht="102.75" hidden="1" thickBot="1" x14ac:dyDescent="0.3">
      <c r="A70" s="32" t="s">
        <v>101</v>
      </c>
      <c r="B70" s="32" t="s">
        <v>26</v>
      </c>
      <c r="C70" s="32" t="s">
        <v>102</v>
      </c>
      <c r="D70" s="23" t="s">
        <v>23</v>
      </c>
      <c r="E70" s="23">
        <v>20</v>
      </c>
      <c r="F70" s="23">
        <v>250</v>
      </c>
      <c r="G70" s="54">
        <v>108</v>
      </c>
      <c r="H70" s="59">
        <v>65</v>
      </c>
      <c r="I70" s="22">
        <v>135.19999999999999</v>
      </c>
      <c r="J70" s="25"/>
      <c r="K70" s="25"/>
      <c r="L70" s="22">
        <v>43.1</v>
      </c>
      <c r="M70" s="7">
        <f t="shared" si="0"/>
        <v>4</v>
      </c>
      <c r="N70" s="14">
        <f t="shared" si="1"/>
        <v>41.523999486240882</v>
      </c>
      <c r="O70" s="26">
        <f t="shared" si="2"/>
        <v>47.27769496327096</v>
      </c>
      <c r="P70" s="26" t="str">
        <f t="shared" si="3"/>
        <v>нет</v>
      </c>
      <c r="Q70" s="27">
        <f t="shared" si="4"/>
        <v>87.83</v>
      </c>
      <c r="R70" s="27">
        <f t="shared" si="5"/>
        <v>21957.5</v>
      </c>
      <c r="S70" s="51">
        <v>90</v>
      </c>
      <c r="T70" s="53">
        <f t="shared" si="6"/>
        <v>108</v>
      </c>
    </row>
    <row r="71" spans="1:23" ht="102.75" hidden="1" thickBot="1" x14ac:dyDescent="0.3">
      <c r="A71" s="32" t="s">
        <v>111</v>
      </c>
      <c r="B71" s="32" t="s">
        <v>26</v>
      </c>
      <c r="C71" s="32" t="s">
        <v>268</v>
      </c>
      <c r="D71" s="23" t="s">
        <v>23</v>
      </c>
      <c r="E71" s="23">
        <v>20</v>
      </c>
      <c r="F71" s="23">
        <v>250</v>
      </c>
      <c r="G71" s="54">
        <v>45.881999999999998</v>
      </c>
      <c r="H71" s="59" t="s">
        <v>325</v>
      </c>
      <c r="I71" s="22"/>
      <c r="J71" s="25"/>
      <c r="K71" s="25"/>
      <c r="L71" s="22"/>
      <c r="M71" s="7">
        <f t="shared" si="0"/>
        <v>1</v>
      </c>
      <c r="N71" s="14" t="e">
        <f t="shared" si="1"/>
        <v>#VALUE!</v>
      </c>
      <c r="O71" s="26" t="e">
        <f t="shared" si="2"/>
        <v>#VALUE!</v>
      </c>
      <c r="P71" s="26" t="e">
        <f t="shared" si="3"/>
        <v>#VALUE!</v>
      </c>
      <c r="Q71" s="27">
        <f t="shared" si="4"/>
        <v>45.88</v>
      </c>
      <c r="R71" s="27">
        <f t="shared" si="5"/>
        <v>11470</v>
      </c>
      <c r="S71" s="51">
        <v>38.234999999999999</v>
      </c>
      <c r="T71" s="53">
        <f t="shared" si="6"/>
        <v>45.881999999999998</v>
      </c>
    </row>
    <row r="72" spans="1:23" ht="90" thickBot="1" x14ac:dyDescent="0.3">
      <c r="A72" s="32" t="s">
        <v>269</v>
      </c>
      <c r="B72" s="32" t="s">
        <v>26</v>
      </c>
      <c r="C72" s="32" t="s">
        <v>270</v>
      </c>
      <c r="D72" s="23" t="s">
        <v>23</v>
      </c>
      <c r="E72" s="23">
        <v>20</v>
      </c>
      <c r="F72" s="23">
        <v>400</v>
      </c>
      <c r="G72" s="54">
        <v>198</v>
      </c>
      <c r="H72" s="59">
        <v>170</v>
      </c>
      <c r="I72" s="22">
        <v>120</v>
      </c>
      <c r="J72" s="25"/>
      <c r="K72" s="25"/>
      <c r="L72" s="22">
        <v>145</v>
      </c>
      <c r="M72" s="7">
        <f t="shared" si="0"/>
        <v>4</v>
      </c>
      <c r="N72" s="14">
        <f t="shared" si="1"/>
        <v>33.450211758173772</v>
      </c>
      <c r="O72" s="26">
        <f t="shared" si="2"/>
        <v>21.137574570725924</v>
      </c>
      <c r="P72" s="26" t="str">
        <f t="shared" si="3"/>
        <v>да</v>
      </c>
      <c r="Q72" s="27">
        <f t="shared" si="4"/>
        <v>158.25</v>
      </c>
      <c r="R72" s="27">
        <f t="shared" si="5"/>
        <v>63300</v>
      </c>
      <c r="S72" s="51">
        <v>165</v>
      </c>
      <c r="T72" s="53">
        <f t="shared" si="6"/>
        <v>198</v>
      </c>
      <c r="U72">
        <f t="shared" ref="U72:U74" si="34">F72*G72</f>
        <v>79200</v>
      </c>
      <c r="V72">
        <f t="shared" ref="V72:V74" si="35">H72*F72</f>
        <v>68000</v>
      </c>
      <c r="W72">
        <f t="shared" ref="W72:W74" si="36">F72*I72</f>
        <v>48000</v>
      </c>
    </row>
    <row r="73" spans="1:23" ht="141" thickBot="1" x14ac:dyDescent="0.3">
      <c r="A73" s="32" t="s">
        <v>103</v>
      </c>
      <c r="B73" s="32" t="s">
        <v>26</v>
      </c>
      <c r="C73" s="32" t="s">
        <v>104</v>
      </c>
      <c r="D73" s="23" t="s">
        <v>23</v>
      </c>
      <c r="E73" s="23">
        <v>20</v>
      </c>
      <c r="F73" s="23">
        <v>400</v>
      </c>
      <c r="G73" s="54">
        <v>198</v>
      </c>
      <c r="H73" s="59">
        <v>170</v>
      </c>
      <c r="I73" s="22">
        <v>120</v>
      </c>
      <c r="J73" s="25"/>
      <c r="K73" s="25"/>
      <c r="L73" s="22">
        <v>145</v>
      </c>
      <c r="M73" s="7">
        <f t="shared" ref="M73:M136" si="37">COUNT(G73:L73)</f>
        <v>4</v>
      </c>
      <c r="N73" s="14">
        <f t="shared" ref="N73:N136" si="38">SQRT(((IF(G73&gt;0,(G73-Q73)^2,0)+IF(H73&gt;0,(H73-Q73)^2,0)+IF(I73&gt;0,(I73-Q73)^2,0)+IF(J73&gt;0,(J73-Q73)^2,0)+IF(K73&gt;0,(K73-Q73)^2,0)++IF(L73&gt;0,(L73-Q73)^2,0))/(M73-1)))</f>
        <v>33.450211758173772</v>
      </c>
      <c r="O73" s="26">
        <f t="shared" ref="O73:O136" si="39">IF(Q73&gt;0,N73/Q73*100,0)</f>
        <v>21.137574570725924</v>
      </c>
      <c r="P73" s="26" t="str">
        <f t="shared" ref="P73:P136" si="40">IF(O73&gt;0,IF(O73&lt;33,"да","нет")," ")</f>
        <v>да</v>
      </c>
      <c r="Q73" s="27">
        <f t="shared" ref="Q73:Q136" si="41">IF(SUM(G73:L73)=0,0,ROUND(AVERAGE(G73:L73),2))</f>
        <v>158.25</v>
      </c>
      <c r="R73" s="27">
        <f t="shared" ref="R73:R136" si="42">ROUND(F73*Q73,2)</f>
        <v>63300</v>
      </c>
      <c r="S73" s="51">
        <v>165</v>
      </c>
      <c r="T73" s="53">
        <f t="shared" si="6"/>
        <v>198</v>
      </c>
      <c r="U73">
        <f t="shared" si="34"/>
        <v>79200</v>
      </c>
      <c r="V73">
        <f t="shared" si="35"/>
        <v>68000</v>
      </c>
      <c r="W73">
        <f t="shared" si="36"/>
        <v>48000</v>
      </c>
    </row>
    <row r="74" spans="1:23" ht="77.25" thickBot="1" x14ac:dyDescent="0.3">
      <c r="A74" s="32" t="s">
        <v>105</v>
      </c>
      <c r="B74" s="32" t="s">
        <v>26</v>
      </c>
      <c r="C74" s="32" t="s">
        <v>106</v>
      </c>
      <c r="D74" s="23" t="s">
        <v>23</v>
      </c>
      <c r="E74" s="23">
        <v>20</v>
      </c>
      <c r="F74" s="23">
        <v>400</v>
      </c>
      <c r="G74" s="54">
        <v>106.2</v>
      </c>
      <c r="H74" s="59"/>
      <c r="I74" s="22"/>
      <c r="J74" s="25"/>
      <c r="K74" s="25"/>
      <c r="L74" s="22">
        <v>145</v>
      </c>
      <c r="M74" s="7">
        <f t="shared" si="37"/>
        <v>2</v>
      </c>
      <c r="N74" s="14">
        <f t="shared" si="38"/>
        <v>27.435743110038043</v>
      </c>
      <c r="O74" s="26">
        <f t="shared" si="39"/>
        <v>21.8437445143615</v>
      </c>
      <c r="P74" s="26" t="str">
        <f t="shared" si="40"/>
        <v>да</v>
      </c>
      <c r="Q74" s="27">
        <f t="shared" si="41"/>
        <v>125.6</v>
      </c>
      <c r="R74" s="27">
        <f t="shared" si="42"/>
        <v>50240</v>
      </c>
      <c r="S74" s="51">
        <v>88.5</v>
      </c>
      <c r="T74" s="53">
        <f t="shared" ref="T74:T137" si="43">S74*1.2</f>
        <v>106.2</v>
      </c>
      <c r="U74">
        <f t="shared" si="34"/>
        <v>42480</v>
      </c>
      <c r="V74">
        <f t="shared" si="35"/>
        <v>0</v>
      </c>
      <c r="W74">
        <f t="shared" si="36"/>
        <v>0</v>
      </c>
    </row>
    <row r="75" spans="1:23" ht="149.25" hidden="1" customHeight="1" thickBot="1" x14ac:dyDescent="0.3">
      <c r="A75" s="55" t="s">
        <v>107</v>
      </c>
      <c r="B75" s="44" t="s">
        <v>26</v>
      </c>
      <c r="C75" s="32" t="s">
        <v>271</v>
      </c>
      <c r="D75" s="23" t="s">
        <v>23</v>
      </c>
      <c r="E75" s="23">
        <v>20</v>
      </c>
      <c r="F75" s="23">
        <v>250</v>
      </c>
      <c r="G75" s="54">
        <v>106.2</v>
      </c>
      <c r="H75" s="59">
        <v>55</v>
      </c>
      <c r="I75" s="22">
        <v>120</v>
      </c>
      <c r="J75" s="25"/>
      <c r="K75" s="25"/>
      <c r="L75" s="22">
        <v>145</v>
      </c>
      <c r="M75" s="7">
        <f t="shared" si="37"/>
        <v>4</v>
      </c>
      <c r="N75" s="14">
        <f t="shared" si="38"/>
        <v>37.933406561147834</v>
      </c>
      <c r="O75" s="26">
        <f t="shared" si="39"/>
        <v>35.601507800232604</v>
      </c>
      <c r="P75" s="26" t="str">
        <f t="shared" si="40"/>
        <v>нет</v>
      </c>
      <c r="Q75" s="27">
        <f t="shared" si="41"/>
        <v>106.55</v>
      </c>
      <c r="R75" s="27">
        <f t="shared" si="42"/>
        <v>26637.5</v>
      </c>
      <c r="S75" s="51">
        <v>88.5</v>
      </c>
      <c r="T75" s="53">
        <f t="shared" si="43"/>
        <v>106.2</v>
      </c>
    </row>
    <row r="76" spans="1:23" ht="115.5" thickBot="1" x14ac:dyDescent="0.3">
      <c r="A76" s="32" t="s">
        <v>108</v>
      </c>
      <c r="B76" s="32" t="s">
        <v>26</v>
      </c>
      <c r="C76" s="32" t="s">
        <v>109</v>
      </c>
      <c r="D76" s="23" t="s">
        <v>23</v>
      </c>
      <c r="E76" s="23">
        <v>20</v>
      </c>
      <c r="F76" s="23">
        <v>400</v>
      </c>
      <c r="G76" s="54">
        <v>106.2</v>
      </c>
      <c r="H76" s="59"/>
      <c r="I76" s="22">
        <v>120</v>
      </c>
      <c r="J76" s="25"/>
      <c r="K76" s="25"/>
      <c r="L76" s="25"/>
      <c r="M76" s="7">
        <f t="shared" si="37"/>
        <v>2</v>
      </c>
      <c r="N76" s="14">
        <f t="shared" si="38"/>
        <v>9.7580735803743543</v>
      </c>
      <c r="O76" s="26">
        <f t="shared" si="39"/>
        <v>8.6278280993584033</v>
      </c>
      <c r="P76" s="26" t="str">
        <f t="shared" si="40"/>
        <v>да</v>
      </c>
      <c r="Q76" s="27">
        <f t="shared" si="41"/>
        <v>113.1</v>
      </c>
      <c r="R76" s="27">
        <f t="shared" si="42"/>
        <v>45240</v>
      </c>
      <c r="S76" s="51">
        <v>88.5</v>
      </c>
      <c r="T76" s="53">
        <f t="shared" si="43"/>
        <v>106.2</v>
      </c>
      <c r="U76">
        <f t="shared" ref="U76:U77" si="44">F76*G76</f>
        <v>42480</v>
      </c>
      <c r="V76">
        <f t="shared" ref="V76:V77" si="45">H76*F76</f>
        <v>0</v>
      </c>
      <c r="W76">
        <f t="shared" ref="W76:W77" si="46">F76*I76</f>
        <v>48000</v>
      </c>
    </row>
    <row r="77" spans="1:23" ht="129" customHeight="1" thickBot="1" x14ac:dyDescent="0.3">
      <c r="A77" s="32" t="s">
        <v>110</v>
      </c>
      <c r="B77" s="32" t="s">
        <v>26</v>
      </c>
      <c r="C77" s="32" t="s">
        <v>106</v>
      </c>
      <c r="D77" s="23" t="s">
        <v>23</v>
      </c>
      <c r="E77" s="23">
        <v>20</v>
      </c>
      <c r="F77" s="23">
        <v>400</v>
      </c>
      <c r="G77" s="54">
        <v>85.5</v>
      </c>
      <c r="H77" s="59">
        <v>72</v>
      </c>
      <c r="I77" s="22">
        <v>67.599999999999994</v>
      </c>
      <c r="J77" s="25"/>
      <c r="K77" s="25"/>
      <c r="L77" s="25"/>
      <c r="M77" s="7">
        <f t="shared" si="37"/>
        <v>3</v>
      </c>
      <c r="N77" s="14">
        <f t="shared" si="38"/>
        <v>9.3275586302097313</v>
      </c>
      <c r="O77" s="26">
        <f t="shared" si="39"/>
        <v>12.431772131427071</v>
      </c>
      <c r="P77" s="26" t="str">
        <f t="shared" si="40"/>
        <v>да</v>
      </c>
      <c r="Q77" s="27">
        <f t="shared" si="41"/>
        <v>75.03</v>
      </c>
      <c r="R77" s="27">
        <f t="shared" si="42"/>
        <v>30012</v>
      </c>
      <c r="S77" s="51">
        <v>71.25</v>
      </c>
      <c r="T77" s="53">
        <f t="shared" si="43"/>
        <v>85.5</v>
      </c>
      <c r="U77">
        <f t="shared" si="44"/>
        <v>34200</v>
      </c>
      <c r="V77">
        <f t="shared" si="45"/>
        <v>28800</v>
      </c>
      <c r="W77">
        <f t="shared" si="46"/>
        <v>27039.999999999996</v>
      </c>
    </row>
    <row r="78" spans="1:23" ht="115.5" hidden="1" thickBot="1" x14ac:dyDescent="0.3">
      <c r="A78" s="32" t="s">
        <v>112</v>
      </c>
      <c r="B78" s="32" t="s">
        <v>26</v>
      </c>
      <c r="C78" s="32" t="s">
        <v>109</v>
      </c>
      <c r="D78" s="23" t="s">
        <v>23</v>
      </c>
      <c r="E78" s="23">
        <v>20</v>
      </c>
      <c r="F78" s="23">
        <v>250</v>
      </c>
      <c r="G78" s="54">
        <v>38.699999999999996</v>
      </c>
      <c r="H78" s="59"/>
      <c r="I78" s="22"/>
      <c r="J78" s="25"/>
      <c r="K78" s="25"/>
      <c r="L78" s="25"/>
      <c r="M78" s="7">
        <f t="shared" si="37"/>
        <v>1</v>
      </c>
      <c r="N78" s="14" t="e">
        <f t="shared" si="38"/>
        <v>#DIV/0!</v>
      </c>
      <c r="O78" s="26" t="e">
        <f t="shared" si="39"/>
        <v>#DIV/0!</v>
      </c>
      <c r="P78" s="26" t="e">
        <f t="shared" si="40"/>
        <v>#DIV/0!</v>
      </c>
      <c r="Q78" s="27">
        <f t="shared" si="41"/>
        <v>38.700000000000003</v>
      </c>
      <c r="R78" s="27">
        <f t="shared" si="42"/>
        <v>9675</v>
      </c>
      <c r="S78" s="51">
        <v>32.25</v>
      </c>
      <c r="T78" s="53">
        <f t="shared" si="43"/>
        <v>38.699999999999996</v>
      </c>
    </row>
    <row r="79" spans="1:23" ht="26.25" thickBot="1" x14ac:dyDescent="0.3">
      <c r="A79" s="32" t="s">
        <v>272</v>
      </c>
      <c r="B79" s="32" t="s">
        <v>26</v>
      </c>
      <c r="C79" s="32" t="s">
        <v>273</v>
      </c>
      <c r="D79" s="23" t="s">
        <v>23</v>
      </c>
      <c r="E79" s="23">
        <v>20</v>
      </c>
      <c r="F79" s="23">
        <v>400</v>
      </c>
      <c r="G79" s="54">
        <v>59.4</v>
      </c>
      <c r="H79" s="59">
        <v>65</v>
      </c>
      <c r="I79" s="22">
        <v>48</v>
      </c>
      <c r="J79" s="25"/>
      <c r="K79" s="25"/>
      <c r="L79" s="25">
        <v>32</v>
      </c>
      <c r="M79" s="7">
        <f t="shared" si="37"/>
        <v>4</v>
      </c>
      <c r="N79" s="14">
        <f t="shared" si="38"/>
        <v>14.566170853499328</v>
      </c>
      <c r="O79" s="26">
        <f t="shared" si="39"/>
        <v>28.505226719176768</v>
      </c>
      <c r="P79" s="26" t="str">
        <f t="shared" si="40"/>
        <v>да</v>
      </c>
      <c r="Q79" s="27">
        <f t="shared" si="41"/>
        <v>51.1</v>
      </c>
      <c r="R79" s="27">
        <f t="shared" si="42"/>
        <v>20440</v>
      </c>
      <c r="S79" s="51">
        <v>49.5</v>
      </c>
      <c r="T79" s="53">
        <f t="shared" si="43"/>
        <v>59.4</v>
      </c>
      <c r="U79">
        <f>F79*G79</f>
        <v>23760</v>
      </c>
      <c r="V79">
        <f>H79*F79</f>
        <v>26000</v>
      </c>
      <c r="W79">
        <f>F79*I79</f>
        <v>19200</v>
      </c>
    </row>
    <row r="80" spans="1:23" ht="26.25" hidden="1" thickBot="1" x14ac:dyDescent="0.3">
      <c r="A80" s="32" t="s">
        <v>274</v>
      </c>
      <c r="B80" s="32" t="s">
        <v>26</v>
      </c>
      <c r="C80" s="32" t="s">
        <v>275</v>
      </c>
      <c r="D80" s="23" t="s">
        <v>23</v>
      </c>
      <c r="E80" s="23">
        <v>20</v>
      </c>
      <c r="F80" s="23">
        <v>250</v>
      </c>
      <c r="G80" s="54">
        <v>37.655999999999999</v>
      </c>
      <c r="H80" s="59">
        <v>40</v>
      </c>
      <c r="I80" s="22">
        <v>74</v>
      </c>
      <c r="J80" s="25"/>
      <c r="K80" s="25"/>
      <c r="L80" s="25">
        <v>45</v>
      </c>
      <c r="M80" s="7">
        <f t="shared" si="37"/>
        <v>4</v>
      </c>
      <c r="N80" s="14">
        <f t="shared" si="38"/>
        <v>16.838238387669893</v>
      </c>
      <c r="O80" s="26">
        <f t="shared" si="39"/>
        <v>34.251908843917604</v>
      </c>
      <c r="P80" s="26" t="str">
        <f t="shared" si="40"/>
        <v>нет</v>
      </c>
      <c r="Q80" s="27">
        <f t="shared" si="41"/>
        <v>49.16</v>
      </c>
      <c r="R80" s="27">
        <f t="shared" si="42"/>
        <v>12290</v>
      </c>
      <c r="S80" s="51">
        <v>31.380000000000003</v>
      </c>
      <c r="T80" s="53">
        <f t="shared" si="43"/>
        <v>37.655999999999999</v>
      </c>
    </row>
    <row r="81" spans="1:23" ht="26.25" hidden="1" thickBot="1" x14ac:dyDescent="0.3">
      <c r="A81" s="32" t="s">
        <v>113</v>
      </c>
      <c r="B81" s="32" t="s">
        <v>26</v>
      </c>
      <c r="C81" s="32" t="s">
        <v>114</v>
      </c>
      <c r="D81" s="23" t="s">
        <v>23</v>
      </c>
      <c r="E81" s="23">
        <v>20</v>
      </c>
      <c r="F81" s="23">
        <v>250</v>
      </c>
      <c r="G81" s="54">
        <v>52.199999999999996</v>
      </c>
      <c r="H81" s="59"/>
      <c r="I81" s="22"/>
      <c r="J81" s="25"/>
      <c r="K81" s="25"/>
      <c r="L81" s="25"/>
      <c r="M81" s="7">
        <f t="shared" si="37"/>
        <v>1</v>
      </c>
      <c r="N81" s="14" t="e">
        <f t="shared" si="38"/>
        <v>#DIV/0!</v>
      </c>
      <c r="O81" s="26" t="e">
        <f t="shared" si="39"/>
        <v>#DIV/0!</v>
      </c>
      <c r="P81" s="26" t="e">
        <f t="shared" si="40"/>
        <v>#DIV/0!</v>
      </c>
      <c r="Q81" s="27">
        <f t="shared" si="41"/>
        <v>52.2</v>
      </c>
      <c r="R81" s="27">
        <f t="shared" si="42"/>
        <v>13050</v>
      </c>
      <c r="S81" s="51">
        <v>43.5</v>
      </c>
      <c r="T81" s="53">
        <f t="shared" si="43"/>
        <v>52.199999999999996</v>
      </c>
    </row>
    <row r="82" spans="1:23" ht="26.25" hidden="1" thickBot="1" x14ac:dyDescent="0.3">
      <c r="A82" s="32" t="s">
        <v>115</v>
      </c>
      <c r="B82" s="32" t="s">
        <v>26</v>
      </c>
      <c r="C82" s="32" t="s">
        <v>114</v>
      </c>
      <c r="D82" s="23" t="s">
        <v>23</v>
      </c>
      <c r="E82" s="23">
        <v>20</v>
      </c>
      <c r="F82" s="23">
        <v>250</v>
      </c>
      <c r="G82" s="54">
        <v>28.799999999999997</v>
      </c>
      <c r="H82" s="59"/>
      <c r="I82" s="22"/>
      <c r="J82" s="25"/>
      <c r="K82" s="25"/>
      <c r="L82" s="25"/>
      <c r="M82" s="7">
        <f t="shared" si="37"/>
        <v>1</v>
      </c>
      <c r="N82" s="14" t="e">
        <f t="shared" si="38"/>
        <v>#DIV/0!</v>
      </c>
      <c r="O82" s="26" t="e">
        <f t="shared" si="39"/>
        <v>#DIV/0!</v>
      </c>
      <c r="P82" s="26" t="e">
        <f t="shared" si="40"/>
        <v>#DIV/0!</v>
      </c>
      <c r="Q82" s="27">
        <f t="shared" si="41"/>
        <v>28.8</v>
      </c>
      <c r="R82" s="27">
        <f t="shared" si="42"/>
        <v>7200</v>
      </c>
      <c r="S82" s="51">
        <v>24</v>
      </c>
      <c r="T82" s="53">
        <f t="shared" si="43"/>
        <v>28.799999999999997</v>
      </c>
    </row>
    <row r="83" spans="1:23" ht="51.75" thickBot="1" x14ac:dyDescent="0.3">
      <c r="A83" s="32" t="s">
        <v>116</v>
      </c>
      <c r="B83" s="32" t="s">
        <v>26</v>
      </c>
      <c r="C83" s="32" t="s">
        <v>117</v>
      </c>
      <c r="D83" s="23" t="s">
        <v>23</v>
      </c>
      <c r="E83" s="23">
        <v>20</v>
      </c>
      <c r="F83" s="23">
        <v>400</v>
      </c>
      <c r="G83" s="54">
        <v>192.6</v>
      </c>
      <c r="H83" s="59">
        <v>180</v>
      </c>
      <c r="I83" s="22">
        <v>164</v>
      </c>
      <c r="J83" s="25"/>
      <c r="K83" s="25"/>
      <c r="L83" s="25">
        <v>195</v>
      </c>
      <c r="M83" s="7">
        <f t="shared" si="37"/>
        <v>4</v>
      </c>
      <c r="N83" s="14">
        <f t="shared" si="38"/>
        <v>14.214077528985127</v>
      </c>
      <c r="O83" s="26">
        <f t="shared" si="39"/>
        <v>7.7715022028349514</v>
      </c>
      <c r="P83" s="26" t="str">
        <f t="shared" si="40"/>
        <v>да</v>
      </c>
      <c r="Q83" s="27">
        <f t="shared" si="41"/>
        <v>182.9</v>
      </c>
      <c r="R83" s="27">
        <f t="shared" si="42"/>
        <v>73160</v>
      </c>
      <c r="S83" s="51">
        <v>160.5</v>
      </c>
      <c r="T83" s="53">
        <f t="shared" si="43"/>
        <v>192.6</v>
      </c>
      <c r="U83">
        <f t="shared" ref="U83:U84" si="47">F83*G83</f>
        <v>77040</v>
      </c>
      <c r="V83">
        <f t="shared" ref="V83:V84" si="48">H83*F83</f>
        <v>72000</v>
      </c>
      <c r="W83">
        <f t="shared" ref="W83:W84" si="49">F83*I83</f>
        <v>65600</v>
      </c>
    </row>
    <row r="84" spans="1:23" ht="63.75" x14ac:dyDescent="0.25">
      <c r="A84" s="56" t="s">
        <v>118</v>
      </c>
      <c r="B84" s="41" t="s">
        <v>26</v>
      </c>
      <c r="C84" s="50" t="s">
        <v>303</v>
      </c>
      <c r="D84" s="23" t="s">
        <v>23</v>
      </c>
      <c r="E84" s="23">
        <v>20</v>
      </c>
      <c r="F84" s="23">
        <v>400</v>
      </c>
      <c r="G84" s="54">
        <v>885.88800000000003</v>
      </c>
      <c r="H84" s="59">
        <v>726</v>
      </c>
      <c r="I84" s="22">
        <v>750</v>
      </c>
      <c r="J84" s="25"/>
      <c r="K84" s="25"/>
      <c r="L84" s="25">
        <v>987</v>
      </c>
      <c r="M84" s="7">
        <f t="shared" si="37"/>
        <v>4</v>
      </c>
      <c r="N84" s="14">
        <f t="shared" si="38"/>
        <v>122.17451919829001</v>
      </c>
      <c r="O84" s="26">
        <f t="shared" si="39"/>
        <v>14.592881106314948</v>
      </c>
      <c r="P84" s="26" t="str">
        <f t="shared" si="40"/>
        <v>да</v>
      </c>
      <c r="Q84" s="27">
        <f t="shared" si="41"/>
        <v>837.22</v>
      </c>
      <c r="R84" s="27">
        <f t="shared" si="42"/>
        <v>334888</v>
      </c>
      <c r="S84" s="51">
        <v>738.24</v>
      </c>
      <c r="T84" s="53">
        <f t="shared" si="43"/>
        <v>885.88800000000003</v>
      </c>
      <c r="U84">
        <f t="shared" si="47"/>
        <v>354355.20000000001</v>
      </c>
      <c r="V84">
        <f t="shared" si="48"/>
        <v>290400</v>
      </c>
      <c r="W84">
        <f t="shared" si="49"/>
        <v>300000</v>
      </c>
    </row>
    <row r="85" spans="1:23" ht="51" hidden="1" x14ac:dyDescent="0.25">
      <c r="A85" s="55" t="s">
        <v>276</v>
      </c>
      <c r="B85" s="44" t="s">
        <v>26</v>
      </c>
      <c r="C85" s="55" t="s">
        <v>302</v>
      </c>
      <c r="D85" s="23" t="s">
        <v>23</v>
      </c>
      <c r="E85" s="23">
        <v>20</v>
      </c>
      <c r="F85" s="23">
        <v>250</v>
      </c>
      <c r="G85" s="54">
        <v>156.40200000000002</v>
      </c>
      <c r="H85" s="59" t="s">
        <v>325</v>
      </c>
      <c r="I85" s="22"/>
      <c r="J85" s="25"/>
      <c r="K85" s="25"/>
      <c r="L85" s="25"/>
      <c r="M85" s="7">
        <f t="shared" si="37"/>
        <v>1</v>
      </c>
      <c r="N85" s="14" t="e">
        <f t="shared" si="38"/>
        <v>#VALUE!</v>
      </c>
      <c r="O85" s="26" t="e">
        <f t="shared" si="39"/>
        <v>#VALUE!</v>
      </c>
      <c r="P85" s="26" t="e">
        <f t="shared" si="40"/>
        <v>#VALUE!</v>
      </c>
      <c r="Q85" s="27">
        <f t="shared" si="41"/>
        <v>156.4</v>
      </c>
      <c r="R85" s="27">
        <f t="shared" si="42"/>
        <v>39100</v>
      </c>
      <c r="S85" s="51">
        <v>130.33500000000001</v>
      </c>
      <c r="T85" s="53">
        <f t="shared" si="43"/>
        <v>156.40200000000002</v>
      </c>
    </row>
    <row r="86" spans="1:23" ht="153.75" thickBot="1" x14ac:dyDescent="0.3">
      <c r="A86" s="32" t="s">
        <v>119</v>
      </c>
      <c r="B86" s="32" t="s">
        <v>26</v>
      </c>
      <c r="C86" s="32" t="s">
        <v>120</v>
      </c>
      <c r="D86" s="23" t="s">
        <v>23</v>
      </c>
      <c r="E86" s="23">
        <v>20</v>
      </c>
      <c r="F86" s="23">
        <v>400</v>
      </c>
      <c r="G86" s="54">
        <v>82.8</v>
      </c>
      <c r="H86" s="59">
        <v>62</v>
      </c>
      <c r="I86" s="22">
        <v>89</v>
      </c>
      <c r="J86" s="25"/>
      <c r="K86" s="25"/>
      <c r="L86" s="25">
        <v>59</v>
      </c>
      <c r="M86" s="7">
        <f t="shared" si="37"/>
        <v>4</v>
      </c>
      <c r="N86" s="14">
        <f t="shared" si="38"/>
        <v>14.931845163944073</v>
      </c>
      <c r="O86" s="26">
        <f t="shared" si="39"/>
        <v>20.39869557915857</v>
      </c>
      <c r="P86" s="26" t="str">
        <f t="shared" si="40"/>
        <v>да</v>
      </c>
      <c r="Q86" s="27">
        <f t="shared" si="41"/>
        <v>73.2</v>
      </c>
      <c r="R86" s="27">
        <f t="shared" si="42"/>
        <v>29280</v>
      </c>
      <c r="S86" s="51">
        <v>69</v>
      </c>
      <c r="T86" s="53">
        <f t="shared" si="43"/>
        <v>82.8</v>
      </c>
      <c r="U86">
        <f>F86*G86</f>
        <v>33120</v>
      </c>
      <c r="V86">
        <f>H86*F86</f>
        <v>24800</v>
      </c>
      <c r="W86">
        <f>F86*I86</f>
        <v>35600</v>
      </c>
    </row>
    <row r="87" spans="1:23" ht="281.25" hidden="1" thickBot="1" x14ac:dyDescent="0.3">
      <c r="A87" s="32" t="s">
        <v>121</v>
      </c>
      <c r="B87" s="32" t="s">
        <v>26</v>
      </c>
      <c r="C87" s="32" t="s">
        <v>27</v>
      </c>
      <c r="D87" s="23" t="s">
        <v>23</v>
      </c>
      <c r="E87" s="23">
        <v>20</v>
      </c>
      <c r="F87" s="23">
        <v>250</v>
      </c>
      <c r="G87" s="54">
        <v>63</v>
      </c>
      <c r="H87" s="59"/>
      <c r="I87" s="22"/>
      <c r="J87" s="25"/>
      <c r="K87" s="25"/>
      <c r="L87" s="25">
        <v>168</v>
      </c>
      <c r="M87" s="7">
        <f t="shared" si="37"/>
        <v>2</v>
      </c>
      <c r="N87" s="14">
        <f t="shared" si="38"/>
        <v>74.246212024587493</v>
      </c>
      <c r="O87" s="26">
        <f t="shared" si="39"/>
        <v>64.282434653322511</v>
      </c>
      <c r="P87" s="26" t="str">
        <f t="shared" si="40"/>
        <v>нет</v>
      </c>
      <c r="Q87" s="27">
        <f t="shared" si="41"/>
        <v>115.5</v>
      </c>
      <c r="R87" s="27">
        <f t="shared" si="42"/>
        <v>28875</v>
      </c>
      <c r="S87" s="51">
        <v>52.5</v>
      </c>
      <c r="T87" s="53">
        <f t="shared" si="43"/>
        <v>63</v>
      </c>
    </row>
    <row r="88" spans="1:23" ht="90" thickBot="1" x14ac:dyDescent="0.3">
      <c r="A88" s="32" t="s">
        <v>122</v>
      </c>
      <c r="B88" s="32" t="s">
        <v>26</v>
      </c>
      <c r="C88" s="32" t="s">
        <v>123</v>
      </c>
      <c r="D88" s="23" t="s">
        <v>23</v>
      </c>
      <c r="E88" s="23">
        <v>20</v>
      </c>
      <c r="F88" s="23">
        <v>400</v>
      </c>
      <c r="G88" s="54">
        <v>151.19999999999999</v>
      </c>
      <c r="H88" s="59">
        <v>141</v>
      </c>
      <c r="I88" s="22"/>
      <c r="J88" s="25"/>
      <c r="K88" s="25"/>
      <c r="L88" s="25">
        <v>168</v>
      </c>
      <c r="M88" s="7">
        <f t="shared" si="37"/>
        <v>3</v>
      </c>
      <c r="N88" s="14">
        <f t="shared" si="38"/>
        <v>13.633781573723411</v>
      </c>
      <c r="O88" s="26">
        <f t="shared" si="39"/>
        <v>8.8877324470165657</v>
      </c>
      <c r="P88" s="26" t="str">
        <f t="shared" si="40"/>
        <v>да</v>
      </c>
      <c r="Q88" s="27">
        <f t="shared" si="41"/>
        <v>153.4</v>
      </c>
      <c r="R88" s="27">
        <f t="shared" si="42"/>
        <v>61360</v>
      </c>
      <c r="S88" s="51">
        <v>126</v>
      </c>
      <c r="T88" s="53">
        <f t="shared" si="43"/>
        <v>151.19999999999999</v>
      </c>
      <c r="U88">
        <f>F88*G88</f>
        <v>60479.999999999993</v>
      </c>
      <c r="V88">
        <f>H88*F88</f>
        <v>56400</v>
      </c>
      <c r="W88">
        <f>F88*I88</f>
        <v>0</v>
      </c>
    </row>
    <row r="89" spans="1:23" ht="230.25" hidden="1" thickBot="1" x14ac:dyDescent="0.3">
      <c r="A89" s="32" t="s">
        <v>124</v>
      </c>
      <c r="B89" s="32" t="s">
        <v>26</v>
      </c>
      <c r="C89" s="32" t="s">
        <v>125</v>
      </c>
      <c r="D89" s="23" t="s">
        <v>23</v>
      </c>
      <c r="E89" s="23">
        <v>20</v>
      </c>
      <c r="F89" s="23">
        <v>250</v>
      </c>
      <c r="G89" s="54">
        <v>151.19999999999999</v>
      </c>
      <c r="H89" s="59"/>
      <c r="I89" s="22"/>
      <c r="J89" s="25"/>
      <c r="K89" s="25"/>
      <c r="L89" s="25"/>
      <c r="M89" s="7">
        <f t="shared" si="37"/>
        <v>1</v>
      </c>
      <c r="N89" s="14" t="e">
        <f t="shared" si="38"/>
        <v>#DIV/0!</v>
      </c>
      <c r="O89" s="26" t="e">
        <f t="shared" si="39"/>
        <v>#DIV/0!</v>
      </c>
      <c r="P89" s="26" t="e">
        <f t="shared" si="40"/>
        <v>#DIV/0!</v>
      </c>
      <c r="Q89" s="27">
        <f t="shared" si="41"/>
        <v>151.19999999999999</v>
      </c>
      <c r="R89" s="27">
        <f t="shared" si="42"/>
        <v>37800</v>
      </c>
      <c r="S89" s="51">
        <v>126</v>
      </c>
      <c r="T89" s="53">
        <f t="shared" si="43"/>
        <v>151.19999999999999</v>
      </c>
    </row>
    <row r="90" spans="1:23" ht="39" customHeight="1" thickBot="1" x14ac:dyDescent="0.3">
      <c r="A90" s="32" t="s">
        <v>126</v>
      </c>
      <c r="B90" s="32" t="s">
        <v>26</v>
      </c>
      <c r="C90" s="32" t="s">
        <v>123</v>
      </c>
      <c r="D90" s="23" t="s">
        <v>23</v>
      </c>
      <c r="E90" s="23">
        <v>20</v>
      </c>
      <c r="F90" s="23">
        <v>400</v>
      </c>
      <c r="G90" s="54"/>
      <c r="H90" s="59">
        <v>108</v>
      </c>
      <c r="I90" s="22">
        <v>154</v>
      </c>
      <c r="J90" s="25"/>
      <c r="K90" s="25"/>
      <c r="L90" s="25">
        <v>115</v>
      </c>
      <c r="M90" s="7">
        <f t="shared" si="37"/>
        <v>3</v>
      </c>
      <c r="N90" s="14">
        <f t="shared" si="38"/>
        <v>24.785748929576446</v>
      </c>
      <c r="O90" s="26">
        <f t="shared" si="39"/>
        <v>19.72288448283317</v>
      </c>
      <c r="P90" s="26" t="str">
        <f t="shared" si="40"/>
        <v>да</v>
      </c>
      <c r="Q90" s="27">
        <f t="shared" si="41"/>
        <v>125.67</v>
      </c>
      <c r="R90" s="27">
        <f t="shared" si="42"/>
        <v>50268</v>
      </c>
      <c r="S90" s="51">
        <v>33</v>
      </c>
      <c r="T90" s="53">
        <f t="shared" si="43"/>
        <v>39.6</v>
      </c>
      <c r="U90">
        <f t="shared" ref="U90:U92" si="50">F90*G90</f>
        <v>0</v>
      </c>
      <c r="V90">
        <f t="shared" ref="V90:V92" si="51">H90*F90</f>
        <v>43200</v>
      </c>
      <c r="W90">
        <f t="shared" ref="W90:W92" si="52">F90*I90</f>
        <v>61600</v>
      </c>
    </row>
    <row r="91" spans="1:23" ht="230.25" thickBot="1" x14ac:dyDescent="0.3">
      <c r="A91" s="32" t="s">
        <v>127</v>
      </c>
      <c r="B91" s="32" t="s">
        <v>26</v>
      </c>
      <c r="C91" s="32" t="s">
        <v>125</v>
      </c>
      <c r="D91" s="23" t="s">
        <v>23</v>
      </c>
      <c r="E91" s="23">
        <v>20</v>
      </c>
      <c r="F91" s="23">
        <v>400</v>
      </c>
      <c r="G91" s="54">
        <v>109.8</v>
      </c>
      <c r="H91" s="59">
        <v>112</v>
      </c>
      <c r="I91" s="22"/>
      <c r="J91" s="25"/>
      <c r="K91" s="25"/>
      <c r="L91" s="25"/>
      <c r="M91" s="7">
        <f t="shared" si="37"/>
        <v>2</v>
      </c>
      <c r="N91" s="14">
        <f t="shared" si="38"/>
        <v>1.5556349186104066</v>
      </c>
      <c r="O91" s="26">
        <f t="shared" si="39"/>
        <v>1.4027366263394108</v>
      </c>
      <c r="P91" s="26" t="str">
        <f t="shared" si="40"/>
        <v>да</v>
      </c>
      <c r="Q91" s="27">
        <f t="shared" si="41"/>
        <v>110.9</v>
      </c>
      <c r="R91" s="27">
        <f t="shared" si="42"/>
        <v>44360</v>
      </c>
      <c r="S91" s="51">
        <v>91.5</v>
      </c>
      <c r="T91" s="53">
        <f t="shared" si="43"/>
        <v>109.8</v>
      </c>
      <c r="U91">
        <f t="shared" si="50"/>
        <v>43920</v>
      </c>
      <c r="V91">
        <f t="shared" si="51"/>
        <v>44800</v>
      </c>
      <c r="W91">
        <f t="shared" si="52"/>
        <v>0</v>
      </c>
    </row>
    <row r="92" spans="1:23" ht="15.75" thickBot="1" x14ac:dyDescent="0.3">
      <c r="A92" s="32" t="s">
        <v>128</v>
      </c>
      <c r="B92" s="32"/>
      <c r="C92" s="32" t="s">
        <v>129</v>
      </c>
      <c r="D92" s="23" t="s">
        <v>23</v>
      </c>
      <c r="E92" s="23">
        <v>20</v>
      </c>
      <c r="F92" s="23">
        <v>400</v>
      </c>
      <c r="G92" s="54">
        <v>24.047999999999998</v>
      </c>
      <c r="H92" s="59">
        <v>29</v>
      </c>
      <c r="I92" s="22">
        <v>41</v>
      </c>
      <c r="J92" s="25"/>
      <c r="K92" s="25"/>
      <c r="L92" s="25">
        <v>32</v>
      </c>
      <c r="M92" s="7">
        <f t="shared" si="37"/>
        <v>4</v>
      </c>
      <c r="N92" s="14">
        <f t="shared" si="38"/>
        <v>7.1246460496878958</v>
      </c>
      <c r="O92" s="26">
        <f t="shared" si="39"/>
        <v>22.610745952675011</v>
      </c>
      <c r="P92" s="26" t="str">
        <f t="shared" si="40"/>
        <v>да</v>
      </c>
      <c r="Q92" s="27">
        <f t="shared" si="41"/>
        <v>31.51</v>
      </c>
      <c r="R92" s="27">
        <f t="shared" si="42"/>
        <v>12604</v>
      </c>
      <c r="S92" s="51">
        <v>20.04</v>
      </c>
      <c r="T92" s="53">
        <f t="shared" si="43"/>
        <v>24.047999999999998</v>
      </c>
      <c r="U92">
        <f t="shared" si="50"/>
        <v>9619.1999999999989</v>
      </c>
      <c r="V92">
        <f t="shared" si="51"/>
        <v>11600</v>
      </c>
      <c r="W92">
        <f t="shared" si="52"/>
        <v>16400</v>
      </c>
    </row>
    <row r="93" spans="1:23" ht="179.25" hidden="1" thickBot="1" x14ac:dyDescent="0.3">
      <c r="A93" s="32" t="s">
        <v>130</v>
      </c>
      <c r="B93" s="32" t="s">
        <v>26</v>
      </c>
      <c r="C93" s="32" t="s">
        <v>131</v>
      </c>
      <c r="D93" s="23" t="s">
        <v>23</v>
      </c>
      <c r="E93" s="23">
        <v>20</v>
      </c>
      <c r="F93" s="23">
        <v>250</v>
      </c>
      <c r="G93" s="54">
        <v>34.199999999999996</v>
      </c>
      <c r="H93" s="59"/>
      <c r="I93" s="22"/>
      <c r="J93" s="25"/>
      <c r="K93" s="25"/>
      <c r="L93" s="25"/>
      <c r="M93" s="7">
        <f t="shared" si="37"/>
        <v>1</v>
      </c>
      <c r="N93" s="14" t="e">
        <f t="shared" si="38"/>
        <v>#DIV/0!</v>
      </c>
      <c r="O93" s="26" t="e">
        <f t="shared" si="39"/>
        <v>#DIV/0!</v>
      </c>
      <c r="P93" s="26" t="e">
        <f t="shared" si="40"/>
        <v>#DIV/0!</v>
      </c>
      <c r="Q93" s="27">
        <f t="shared" si="41"/>
        <v>34.200000000000003</v>
      </c>
      <c r="R93" s="27">
        <f t="shared" si="42"/>
        <v>8550</v>
      </c>
      <c r="S93" s="51">
        <v>28.5</v>
      </c>
      <c r="T93" s="53">
        <f t="shared" si="43"/>
        <v>34.199999999999996</v>
      </c>
    </row>
    <row r="94" spans="1:23" ht="115.5" thickBot="1" x14ac:dyDescent="0.3">
      <c r="A94" s="32" t="s">
        <v>277</v>
      </c>
      <c r="B94" s="32" t="s">
        <v>26</v>
      </c>
      <c r="C94" s="32" t="s">
        <v>278</v>
      </c>
      <c r="D94" s="23" t="s">
        <v>23</v>
      </c>
      <c r="E94" s="23">
        <v>20</v>
      </c>
      <c r="F94" s="23">
        <v>400</v>
      </c>
      <c r="G94" s="54">
        <v>92.087999999999994</v>
      </c>
      <c r="H94" s="59">
        <v>54</v>
      </c>
      <c r="I94" s="22">
        <v>56</v>
      </c>
      <c r="J94" s="25"/>
      <c r="K94" s="25"/>
      <c r="L94" s="25">
        <v>49</v>
      </c>
      <c r="M94" s="7">
        <f t="shared" si="37"/>
        <v>4</v>
      </c>
      <c r="N94" s="14">
        <f t="shared" si="38"/>
        <v>19.764478439867819</v>
      </c>
      <c r="O94" s="26">
        <f t="shared" si="39"/>
        <v>31.487141054433355</v>
      </c>
      <c r="P94" s="26" t="str">
        <f t="shared" si="40"/>
        <v>да</v>
      </c>
      <c r="Q94" s="27">
        <f t="shared" si="41"/>
        <v>62.77</v>
      </c>
      <c r="R94" s="27">
        <f t="shared" si="42"/>
        <v>25108</v>
      </c>
      <c r="S94" s="51">
        <v>76.739999999999995</v>
      </c>
      <c r="T94" s="53">
        <f t="shared" si="43"/>
        <v>92.087999999999994</v>
      </c>
      <c r="U94">
        <f t="shared" ref="U94:U96" si="53">F94*G94</f>
        <v>36835.199999999997</v>
      </c>
      <c r="V94">
        <f t="shared" ref="V94:V96" si="54">H94*F94</f>
        <v>21600</v>
      </c>
      <c r="W94">
        <f t="shared" ref="W94:W96" si="55">F94*I94</f>
        <v>22400</v>
      </c>
    </row>
    <row r="95" spans="1:23" ht="141" thickBot="1" x14ac:dyDescent="0.3">
      <c r="A95" s="32" t="s">
        <v>132</v>
      </c>
      <c r="B95" s="32" t="s">
        <v>26</v>
      </c>
      <c r="C95" s="32" t="s">
        <v>133</v>
      </c>
      <c r="D95" s="23" t="s">
        <v>23</v>
      </c>
      <c r="E95" s="23">
        <v>20</v>
      </c>
      <c r="F95" s="23">
        <v>400</v>
      </c>
      <c r="G95" s="54">
        <v>39.6</v>
      </c>
      <c r="H95" s="59">
        <v>55</v>
      </c>
      <c r="I95" s="22">
        <v>56</v>
      </c>
      <c r="J95" s="25"/>
      <c r="K95" s="25"/>
      <c r="L95" s="25">
        <v>55</v>
      </c>
      <c r="M95" s="7">
        <f t="shared" si="37"/>
        <v>4</v>
      </c>
      <c r="N95" s="14">
        <f t="shared" si="38"/>
        <v>7.8807783033572676</v>
      </c>
      <c r="O95" s="26">
        <f t="shared" si="39"/>
        <v>15.332253508477175</v>
      </c>
      <c r="P95" s="26" t="str">
        <f t="shared" si="40"/>
        <v>да</v>
      </c>
      <c r="Q95" s="27">
        <f t="shared" si="41"/>
        <v>51.4</v>
      </c>
      <c r="R95" s="27">
        <f t="shared" si="42"/>
        <v>20560</v>
      </c>
      <c r="S95" s="51">
        <v>33</v>
      </c>
      <c r="T95" s="53">
        <f t="shared" si="43"/>
        <v>39.6</v>
      </c>
      <c r="U95">
        <f t="shared" si="53"/>
        <v>15840</v>
      </c>
      <c r="V95">
        <f t="shared" si="54"/>
        <v>22000</v>
      </c>
      <c r="W95">
        <f t="shared" si="55"/>
        <v>22400</v>
      </c>
    </row>
    <row r="96" spans="1:23" ht="345" thickBot="1" x14ac:dyDescent="0.3">
      <c r="A96" s="32" t="s">
        <v>134</v>
      </c>
      <c r="B96" s="32" t="s">
        <v>26</v>
      </c>
      <c r="C96" s="32" t="s">
        <v>135</v>
      </c>
      <c r="D96" s="23" t="s">
        <v>23</v>
      </c>
      <c r="E96" s="23">
        <v>20</v>
      </c>
      <c r="F96" s="23">
        <v>400</v>
      </c>
      <c r="G96" s="54">
        <v>68.399999999999991</v>
      </c>
      <c r="H96" s="59"/>
      <c r="I96" s="22"/>
      <c r="J96" s="25"/>
      <c r="K96" s="25"/>
      <c r="L96" s="25">
        <v>49</v>
      </c>
      <c r="M96" s="7">
        <f t="shared" si="37"/>
        <v>2</v>
      </c>
      <c r="N96" s="14">
        <f t="shared" si="38"/>
        <v>13.717871555019016</v>
      </c>
      <c r="O96" s="26">
        <f t="shared" si="39"/>
        <v>23.36945750429134</v>
      </c>
      <c r="P96" s="26" t="str">
        <f t="shared" si="40"/>
        <v>да</v>
      </c>
      <c r="Q96" s="27">
        <f t="shared" si="41"/>
        <v>58.7</v>
      </c>
      <c r="R96" s="27">
        <f t="shared" si="42"/>
        <v>23480</v>
      </c>
      <c r="S96" s="51">
        <v>57</v>
      </c>
      <c r="T96" s="53">
        <f t="shared" si="43"/>
        <v>68.399999999999991</v>
      </c>
      <c r="U96">
        <f t="shared" si="53"/>
        <v>27359.999999999996</v>
      </c>
      <c r="V96">
        <f t="shared" si="54"/>
        <v>0</v>
      </c>
      <c r="W96">
        <f t="shared" si="55"/>
        <v>0</v>
      </c>
    </row>
    <row r="97" spans="1:23" ht="128.25" hidden="1" thickBot="1" x14ac:dyDescent="0.3">
      <c r="A97" s="32" t="s">
        <v>136</v>
      </c>
      <c r="B97" s="32" t="s">
        <v>26</v>
      </c>
      <c r="C97" s="32" t="s">
        <v>137</v>
      </c>
      <c r="D97" s="23" t="s">
        <v>23</v>
      </c>
      <c r="E97" s="23">
        <v>20</v>
      </c>
      <c r="F97" s="23">
        <v>250</v>
      </c>
      <c r="G97" s="54">
        <v>195.29999999999998</v>
      </c>
      <c r="H97" s="59">
        <v>77</v>
      </c>
      <c r="I97" s="20">
        <v>66</v>
      </c>
      <c r="J97" s="25"/>
      <c r="K97" s="25"/>
      <c r="L97" s="25">
        <v>79</v>
      </c>
      <c r="M97" s="7">
        <f t="shared" si="37"/>
        <v>4</v>
      </c>
      <c r="N97" s="14">
        <f t="shared" si="38"/>
        <v>60.918709769659422</v>
      </c>
      <c r="O97" s="26">
        <f t="shared" si="39"/>
        <v>58.390405223482624</v>
      </c>
      <c r="P97" s="26" t="str">
        <f t="shared" si="40"/>
        <v>нет</v>
      </c>
      <c r="Q97" s="27">
        <f t="shared" si="41"/>
        <v>104.33</v>
      </c>
      <c r="R97" s="27">
        <f t="shared" si="42"/>
        <v>26082.5</v>
      </c>
      <c r="S97" s="51">
        <v>162.75</v>
      </c>
      <c r="T97" s="53">
        <f t="shared" si="43"/>
        <v>195.29999999999998</v>
      </c>
    </row>
    <row r="98" spans="1:23" ht="89.25" hidden="1" x14ac:dyDescent="0.25">
      <c r="A98" s="56" t="s">
        <v>279</v>
      </c>
      <c r="B98" s="41"/>
      <c r="C98" s="50" t="s">
        <v>321</v>
      </c>
      <c r="D98" s="23" t="s">
        <v>23</v>
      </c>
      <c r="E98" s="23">
        <v>20</v>
      </c>
      <c r="F98" s="23">
        <v>250</v>
      </c>
      <c r="G98" s="54">
        <v>24.641999999999999</v>
      </c>
      <c r="H98" s="59"/>
      <c r="I98" s="20"/>
      <c r="J98" s="25"/>
      <c r="K98" s="25"/>
      <c r="L98" s="25"/>
      <c r="M98" s="7">
        <f t="shared" si="37"/>
        <v>1</v>
      </c>
      <c r="N98" s="14" t="e">
        <f t="shared" si="38"/>
        <v>#DIV/0!</v>
      </c>
      <c r="O98" s="26" t="e">
        <f t="shared" si="39"/>
        <v>#DIV/0!</v>
      </c>
      <c r="P98" s="26" t="e">
        <f t="shared" si="40"/>
        <v>#DIV/0!</v>
      </c>
      <c r="Q98" s="27">
        <f t="shared" si="41"/>
        <v>24.64</v>
      </c>
      <c r="R98" s="27">
        <f t="shared" si="42"/>
        <v>6160</v>
      </c>
      <c r="S98" s="51">
        <v>20.535</v>
      </c>
      <c r="T98" s="53">
        <f t="shared" si="43"/>
        <v>24.641999999999999</v>
      </c>
    </row>
    <row r="99" spans="1:23" ht="76.5" x14ac:dyDescent="0.25">
      <c r="A99" s="46" t="s">
        <v>138</v>
      </c>
      <c r="B99" s="46" t="s">
        <v>26</v>
      </c>
      <c r="C99" s="46" t="s">
        <v>305</v>
      </c>
      <c r="D99" s="23" t="s">
        <v>23</v>
      </c>
      <c r="E99" s="23">
        <v>20</v>
      </c>
      <c r="F99" s="23">
        <v>400</v>
      </c>
      <c r="G99" s="54">
        <v>372</v>
      </c>
      <c r="H99" s="59">
        <v>372</v>
      </c>
      <c r="I99" s="21">
        <v>400</v>
      </c>
      <c r="J99" s="25"/>
      <c r="K99" s="25"/>
      <c r="L99" s="25"/>
      <c r="M99" s="7">
        <f t="shared" si="37"/>
        <v>3</v>
      </c>
      <c r="N99" s="14">
        <f t="shared" si="38"/>
        <v>16.165808052800823</v>
      </c>
      <c r="O99" s="26">
        <f t="shared" si="39"/>
        <v>4.2393223855455444</v>
      </c>
      <c r="P99" s="26" t="str">
        <f t="shared" si="40"/>
        <v>да</v>
      </c>
      <c r="Q99" s="27">
        <f t="shared" si="41"/>
        <v>381.33</v>
      </c>
      <c r="R99" s="27">
        <f t="shared" si="42"/>
        <v>152532</v>
      </c>
      <c r="S99" s="51">
        <v>310</v>
      </c>
      <c r="T99" s="53">
        <f t="shared" si="43"/>
        <v>372</v>
      </c>
      <c r="U99">
        <f t="shared" ref="U99:U100" si="56">F99*G99</f>
        <v>148800</v>
      </c>
      <c r="V99">
        <f t="shared" ref="V99:V100" si="57">H99*F99</f>
        <v>148800</v>
      </c>
      <c r="W99">
        <f t="shared" ref="W99:W100" si="58">F99*I99</f>
        <v>160000</v>
      </c>
    </row>
    <row r="100" spans="1:23" ht="15.75" thickBot="1" x14ac:dyDescent="0.3">
      <c r="A100" s="32" t="s">
        <v>139</v>
      </c>
      <c r="B100" s="32"/>
      <c r="C100" s="32" t="s">
        <v>140</v>
      </c>
      <c r="D100" s="23" t="s">
        <v>23</v>
      </c>
      <c r="E100" s="23">
        <v>20</v>
      </c>
      <c r="F100" s="23">
        <v>400</v>
      </c>
      <c r="G100" s="54">
        <v>27</v>
      </c>
      <c r="H100" s="59">
        <v>25</v>
      </c>
      <c r="I100" s="21">
        <v>34</v>
      </c>
      <c r="J100" s="25"/>
      <c r="K100" s="25"/>
      <c r="L100" s="25">
        <v>32</v>
      </c>
      <c r="M100" s="7">
        <f t="shared" si="37"/>
        <v>4</v>
      </c>
      <c r="N100" s="14">
        <f t="shared" si="38"/>
        <v>4.2031734043061642</v>
      </c>
      <c r="O100" s="26">
        <f t="shared" si="39"/>
        <v>14.248045438325979</v>
      </c>
      <c r="P100" s="26" t="str">
        <f t="shared" si="40"/>
        <v>да</v>
      </c>
      <c r="Q100" s="27">
        <f t="shared" si="41"/>
        <v>29.5</v>
      </c>
      <c r="R100" s="27">
        <f t="shared" si="42"/>
        <v>11800</v>
      </c>
      <c r="S100" s="51">
        <v>22.5</v>
      </c>
      <c r="T100" s="53">
        <f t="shared" si="43"/>
        <v>27</v>
      </c>
      <c r="U100">
        <f t="shared" si="56"/>
        <v>10800</v>
      </c>
      <c r="V100">
        <f t="shared" si="57"/>
        <v>10000</v>
      </c>
      <c r="W100">
        <f t="shared" si="58"/>
        <v>13600</v>
      </c>
    </row>
    <row r="101" spans="1:23" ht="64.5" hidden="1" thickBot="1" x14ac:dyDescent="0.3">
      <c r="A101" s="32" t="s">
        <v>141</v>
      </c>
      <c r="B101" s="32"/>
      <c r="C101" s="32" t="s">
        <v>142</v>
      </c>
      <c r="D101" s="23" t="s">
        <v>23</v>
      </c>
      <c r="E101" s="23">
        <v>20</v>
      </c>
      <c r="F101" s="23">
        <v>250</v>
      </c>
      <c r="G101" s="54">
        <v>6.6240000000000006</v>
      </c>
      <c r="H101" s="59">
        <v>6</v>
      </c>
      <c r="I101" s="21">
        <v>7</v>
      </c>
      <c r="J101" s="25"/>
      <c r="K101" s="25"/>
      <c r="L101" s="25">
        <v>12</v>
      </c>
      <c r="M101" s="7">
        <f t="shared" si="37"/>
        <v>4</v>
      </c>
      <c r="N101" s="14">
        <f t="shared" si="38"/>
        <v>2.760319788237104</v>
      </c>
      <c r="O101" s="26">
        <f t="shared" si="39"/>
        <v>34.896583922087281</v>
      </c>
      <c r="P101" s="26" t="str">
        <f t="shared" si="40"/>
        <v>нет</v>
      </c>
      <c r="Q101" s="27">
        <f t="shared" si="41"/>
        <v>7.91</v>
      </c>
      <c r="R101" s="27">
        <f t="shared" si="42"/>
        <v>1977.5</v>
      </c>
      <c r="S101" s="51">
        <v>5.5200000000000005</v>
      </c>
      <c r="T101" s="53">
        <f t="shared" si="43"/>
        <v>6.6240000000000006</v>
      </c>
    </row>
    <row r="102" spans="1:23" ht="64.5" hidden="1" thickBot="1" x14ac:dyDescent="0.3">
      <c r="A102" s="32" t="s">
        <v>143</v>
      </c>
      <c r="B102" s="32"/>
      <c r="C102" s="32" t="s">
        <v>144</v>
      </c>
      <c r="D102" s="23" t="s">
        <v>23</v>
      </c>
      <c r="E102" s="23">
        <v>20</v>
      </c>
      <c r="F102" s="23">
        <v>250</v>
      </c>
      <c r="G102" s="54">
        <v>7.4519999999999982</v>
      </c>
      <c r="H102" s="59">
        <v>14</v>
      </c>
      <c r="I102" s="21">
        <v>7</v>
      </c>
      <c r="J102" s="25"/>
      <c r="K102" s="25"/>
      <c r="L102" s="25">
        <v>12</v>
      </c>
      <c r="M102" s="7">
        <f t="shared" si="37"/>
        <v>4</v>
      </c>
      <c r="N102" s="14">
        <f t="shared" si="38"/>
        <v>3.4371142935123165</v>
      </c>
      <c r="O102" s="26">
        <f t="shared" si="39"/>
        <v>33.99717402089334</v>
      </c>
      <c r="P102" s="26" t="str">
        <f t="shared" si="40"/>
        <v>нет</v>
      </c>
      <c r="Q102" s="27">
        <f t="shared" si="41"/>
        <v>10.11</v>
      </c>
      <c r="R102" s="27">
        <f t="shared" si="42"/>
        <v>2527.5</v>
      </c>
      <c r="S102" s="51">
        <v>6.2099999999999991</v>
      </c>
      <c r="T102" s="53">
        <f t="shared" si="43"/>
        <v>7.4519999999999982</v>
      </c>
    </row>
    <row r="103" spans="1:23" ht="26.25" thickBot="1" x14ac:dyDescent="0.3">
      <c r="A103" s="57" t="s">
        <v>145</v>
      </c>
      <c r="B103" s="32"/>
      <c r="C103" s="32" t="s">
        <v>146</v>
      </c>
      <c r="D103" s="23" t="s">
        <v>23</v>
      </c>
      <c r="E103" s="23">
        <v>20</v>
      </c>
      <c r="F103" s="23">
        <v>400</v>
      </c>
      <c r="G103" s="54">
        <v>12.132</v>
      </c>
      <c r="H103" s="59">
        <v>11</v>
      </c>
      <c r="I103" s="21">
        <v>11.5</v>
      </c>
      <c r="J103" s="25"/>
      <c r="K103" s="25"/>
      <c r="L103" s="25">
        <v>12.1</v>
      </c>
      <c r="M103" s="7">
        <f t="shared" si="37"/>
        <v>4</v>
      </c>
      <c r="N103" s="14">
        <f t="shared" si="38"/>
        <v>0.54021724025309159</v>
      </c>
      <c r="O103" s="26">
        <f t="shared" si="39"/>
        <v>4.6251476049066067</v>
      </c>
      <c r="P103" s="26" t="str">
        <f t="shared" si="40"/>
        <v>да</v>
      </c>
      <c r="Q103" s="27">
        <f t="shared" si="41"/>
        <v>11.68</v>
      </c>
      <c r="R103" s="27">
        <f t="shared" si="42"/>
        <v>4672</v>
      </c>
      <c r="S103" s="51">
        <v>10.11</v>
      </c>
      <c r="T103" s="53">
        <f t="shared" si="43"/>
        <v>12.132</v>
      </c>
      <c r="U103">
        <f t="shared" ref="U103:U105" si="59">F103*G103</f>
        <v>4852.8</v>
      </c>
      <c r="V103">
        <f t="shared" ref="V103:V105" si="60">H103*F103</f>
        <v>4400</v>
      </c>
      <c r="W103">
        <f t="shared" ref="W103:W105" si="61">F103*I103</f>
        <v>4600</v>
      </c>
    </row>
    <row r="104" spans="1:23" ht="26.25" thickBot="1" x14ac:dyDescent="0.3">
      <c r="A104" s="57" t="s">
        <v>147</v>
      </c>
      <c r="B104" s="32"/>
      <c r="C104" s="32" t="s">
        <v>146</v>
      </c>
      <c r="D104" s="23" t="s">
        <v>23</v>
      </c>
      <c r="E104" s="23">
        <v>20</v>
      </c>
      <c r="F104" s="23">
        <v>400</v>
      </c>
      <c r="G104" s="54">
        <v>26.55</v>
      </c>
      <c r="H104" s="59">
        <v>22</v>
      </c>
      <c r="I104" s="21">
        <v>23.5</v>
      </c>
      <c r="J104" s="25"/>
      <c r="K104" s="25"/>
      <c r="L104" s="25">
        <v>24.2</v>
      </c>
      <c r="M104" s="7">
        <f t="shared" si="37"/>
        <v>4</v>
      </c>
      <c r="N104" s="14">
        <f t="shared" si="38"/>
        <v>1.8953363817539095</v>
      </c>
      <c r="O104" s="26">
        <f t="shared" si="39"/>
        <v>7.8775410712963829</v>
      </c>
      <c r="P104" s="26" t="str">
        <f t="shared" si="40"/>
        <v>да</v>
      </c>
      <c r="Q104" s="27">
        <f t="shared" si="41"/>
        <v>24.06</v>
      </c>
      <c r="R104" s="27">
        <f t="shared" si="42"/>
        <v>9624</v>
      </c>
      <c r="S104" s="51">
        <v>22.125</v>
      </c>
      <c r="T104" s="53">
        <f t="shared" si="43"/>
        <v>26.55</v>
      </c>
      <c r="U104">
        <f t="shared" si="59"/>
        <v>10620</v>
      </c>
      <c r="V104">
        <f t="shared" si="60"/>
        <v>8800</v>
      </c>
      <c r="W104">
        <f t="shared" si="61"/>
        <v>9400</v>
      </c>
    </row>
    <row r="105" spans="1:23" ht="26.25" thickBot="1" x14ac:dyDescent="0.3">
      <c r="A105" s="32" t="s">
        <v>148</v>
      </c>
      <c r="B105" s="32"/>
      <c r="C105" s="50" t="s">
        <v>146</v>
      </c>
      <c r="D105" s="23" t="s">
        <v>23</v>
      </c>
      <c r="E105" s="23">
        <v>20</v>
      </c>
      <c r="F105" s="23">
        <v>400</v>
      </c>
      <c r="G105" s="54">
        <v>47.969999999999992</v>
      </c>
      <c r="H105" s="59">
        <v>40</v>
      </c>
      <c r="I105" s="21">
        <v>42</v>
      </c>
      <c r="J105" s="25"/>
      <c r="K105" s="25"/>
      <c r="L105" s="25">
        <v>44</v>
      </c>
      <c r="M105" s="7">
        <f t="shared" si="37"/>
        <v>4</v>
      </c>
      <c r="N105" s="14">
        <f t="shared" si="38"/>
        <v>3.402484386444701</v>
      </c>
      <c r="O105" s="26">
        <f t="shared" si="39"/>
        <v>7.8236017163593949</v>
      </c>
      <c r="P105" s="26" t="str">
        <f t="shared" si="40"/>
        <v>да</v>
      </c>
      <c r="Q105" s="27">
        <f t="shared" si="41"/>
        <v>43.49</v>
      </c>
      <c r="R105" s="27">
        <f t="shared" si="42"/>
        <v>17396</v>
      </c>
      <c r="S105" s="51">
        <v>39.974999999999994</v>
      </c>
      <c r="T105" s="53">
        <f t="shared" si="43"/>
        <v>47.969999999999992</v>
      </c>
      <c r="U105">
        <f t="shared" si="59"/>
        <v>19187.999999999996</v>
      </c>
      <c r="V105">
        <f t="shared" si="60"/>
        <v>16000</v>
      </c>
      <c r="W105">
        <f t="shared" si="61"/>
        <v>16800</v>
      </c>
    </row>
    <row r="106" spans="1:23" ht="128.25" hidden="1" thickBot="1" x14ac:dyDescent="0.3">
      <c r="A106" s="56" t="s">
        <v>149</v>
      </c>
      <c r="B106" s="49"/>
      <c r="C106" s="46" t="s">
        <v>306</v>
      </c>
      <c r="D106" s="23" t="s">
        <v>23</v>
      </c>
      <c r="E106" s="23">
        <v>20</v>
      </c>
      <c r="F106" s="23">
        <v>250</v>
      </c>
      <c r="G106" s="54">
        <v>2.0879999999999996</v>
      </c>
      <c r="H106" s="59">
        <v>4</v>
      </c>
      <c r="I106" s="21">
        <v>4.2</v>
      </c>
      <c r="J106" s="25"/>
      <c r="K106" s="25"/>
      <c r="L106" s="25">
        <v>6</v>
      </c>
      <c r="M106" s="7">
        <f t="shared" si="37"/>
        <v>4</v>
      </c>
      <c r="N106" s="14">
        <f t="shared" si="38"/>
        <v>1.5994815826802553</v>
      </c>
      <c r="O106" s="26">
        <f t="shared" si="39"/>
        <v>39.299301785755659</v>
      </c>
      <c r="P106" s="26" t="str">
        <f t="shared" si="40"/>
        <v>нет</v>
      </c>
      <c r="Q106" s="27">
        <f t="shared" si="41"/>
        <v>4.07</v>
      </c>
      <c r="R106" s="27">
        <f t="shared" si="42"/>
        <v>1017.5</v>
      </c>
      <c r="S106" s="51">
        <v>1.7399999999999998</v>
      </c>
      <c r="T106" s="53">
        <f t="shared" si="43"/>
        <v>2.0879999999999996</v>
      </c>
    </row>
    <row r="107" spans="1:23" ht="114.75" x14ac:dyDescent="0.25">
      <c r="A107" s="56" t="s">
        <v>150</v>
      </c>
      <c r="B107" s="49"/>
      <c r="C107" s="58" t="s">
        <v>307</v>
      </c>
      <c r="D107" s="23" t="s">
        <v>23</v>
      </c>
      <c r="E107" s="23">
        <v>20</v>
      </c>
      <c r="F107" s="23">
        <v>400</v>
      </c>
      <c r="G107" s="54">
        <v>6.48</v>
      </c>
      <c r="H107" s="59">
        <v>12</v>
      </c>
      <c r="I107" s="21">
        <v>12.6</v>
      </c>
      <c r="J107" s="25"/>
      <c r="K107" s="25"/>
      <c r="L107" s="25">
        <v>15</v>
      </c>
      <c r="M107" s="7">
        <f t="shared" si="37"/>
        <v>4</v>
      </c>
      <c r="N107" s="14">
        <f t="shared" si="38"/>
        <v>3.6013330865111599</v>
      </c>
      <c r="O107" s="26">
        <f t="shared" si="39"/>
        <v>31.261571931520489</v>
      </c>
      <c r="P107" s="26" t="str">
        <f t="shared" si="40"/>
        <v>да</v>
      </c>
      <c r="Q107" s="27">
        <f t="shared" si="41"/>
        <v>11.52</v>
      </c>
      <c r="R107" s="27">
        <f t="shared" si="42"/>
        <v>4608</v>
      </c>
      <c r="S107" s="51">
        <v>5.4</v>
      </c>
      <c r="T107" s="53">
        <f t="shared" si="43"/>
        <v>6.48</v>
      </c>
      <c r="U107">
        <f t="shared" ref="U107:U115" si="62">F107*G107</f>
        <v>2592</v>
      </c>
      <c r="V107">
        <f t="shared" ref="V107:V115" si="63">H107*F107</f>
        <v>4800</v>
      </c>
      <c r="W107">
        <f t="shared" ref="W107:W115" si="64">F107*I107</f>
        <v>5040</v>
      </c>
    </row>
    <row r="108" spans="1:23" ht="38.25" x14ac:dyDescent="0.25">
      <c r="A108" s="46" t="s">
        <v>151</v>
      </c>
      <c r="B108" s="46"/>
      <c r="C108" s="46" t="s">
        <v>308</v>
      </c>
      <c r="D108" s="45" t="s">
        <v>23</v>
      </c>
      <c r="E108" s="23">
        <v>20</v>
      </c>
      <c r="F108" s="23">
        <v>400</v>
      </c>
      <c r="G108" s="54">
        <v>4.1399999999999997</v>
      </c>
      <c r="H108" s="59">
        <v>5.4</v>
      </c>
      <c r="I108" s="21">
        <v>5.67</v>
      </c>
      <c r="J108" s="25"/>
      <c r="K108" s="25"/>
      <c r="L108" s="25">
        <v>5.94</v>
      </c>
      <c r="M108" s="7">
        <f t="shared" si="37"/>
        <v>4</v>
      </c>
      <c r="N108" s="14">
        <f t="shared" si="38"/>
        <v>0.79613650420850179</v>
      </c>
      <c r="O108" s="26">
        <f t="shared" si="39"/>
        <v>15.049839399026499</v>
      </c>
      <c r="P108" s="26" t="str">
        <f t="shared" si="40"/>
        <v>да</v>
      </c>
      <c r="Q108" s="27">
        <f t="shared" si="41"/>
        <v>5.29</v>
      </c>
      <c r="R108" s="27">
        <f t="shared" si="42"/>
        <v>2116</v>
      </c>
      <c r="S108" s="51">
        <v>3.4499999999999997</v>
      </c>
      <c r="T108" s="53">
        <f t="shared" si="43"/>
        <v>4.1399999999999997</v>
      </c>
      <c r="U108">
        <f t="shared" si="62"/>
        <v>1655.9999999999998</v>
      </c>
      <c r="V108">
        <f t="shared" si="63"/>
        <v>2160</v>
      </c>
      <c r="W108">
        <f t="shared" si="64"/>
        <v>2268</v>
      </c>
    </row>
    <row r="109" spans="1:23" ht="25.5" x14ac:dyDescent="0.25">
      <c r="A109" s="46" t="s">
        <v>280</v>
      </c>
      <c r="B109" s="46"/>
      <c r="C109" s="46" t="s">
        <v>309</v>
      </c>
      <c r="D109" s="45" t="s">
        <v>23</v>
      </c>
      <c r="E109" s="23">
        <v>20</v>
      </c>
      <c r="F109" s="23">
        <v>400</v>
      </c>
      <c r="G109" s="54">
        <v>18.215999999999998</v>
      </c>
      <c r="H109" s="59">
        <v>11</v>
      </c>
      <c r="I109" s="21">
        <v>11.55</v>
      </c>
      <c r="J109" s="25"/>
      <c r="K109" s="25"/>
      <c r="L109" s="25">
        <v>12.1</v>
      </c>
      <c r="M109" s="7">
        <f t="shared" si="37"/>
        <v>4</v>
      </c>
      <c r="N109" s="14">
        <f t="shared" si="38"/>
        <v>3.36311938533261</v>
      </c>
      <c r="O109" s="26">
        <f t="shared" si="39"/>
        <v>25.439632264240618</v>
      </c>
      <c r="P109" s="26" t="str">
        <f t="shared" si="40"/>
        <v>да</v>
      </c>
      <c r="Q109" s="27">
        <f t="shared" si="41"/>
        <v>13.22</v>
      </c>
      <c r="R109" s="27">
        <f t="shared" si="42"/>
        <v>5288</v>
      </c>
      <c r="S109" s="51">
        <v>15.18</v>
      </c>
      <c r="T109" s="53">
        <f t="shared" si="43"/>
        <v>18.215999999999998</v>
      </c>
      <c r="U109">
        <f t="shared" si="62"/>
        <v>7286.3999999999987</v>
      </c>
      <c r="V109">
        <f t="shared" si="63"/>
        <v>4400</v>
      </c>
      <c r="W109">
        <f t="shared" si="64"/>
        <v>4620</v>
      </c>
    </row>
    <row r="110" spans="1:23" ht="38.25" x14ac:dyDescent="0.25">
      <c r="A110" s="46" t="s">
        <v>281</v>
      </c>
      <c r="B110" s="46"/>
      <c r="C110" s="46" t="s">
        <v>310</v>
      </c>
      <c r="D110" s="45" t="s">
        <v>23</v>
      </c>
      <c r="E110" s="23">
        <v>20</v>
      </c>
      <c r="F110" s="23">
        <v>400</v>
      </c>
      <c r="G110" s="54">
        <v>20.7</v>
      </c>
      <c r="H110" s="59">
        <v>24</v>
      </c>
      <c r="I110" s="21">
        <v>25.2</v>
      </c>
      <c r="J110" s="25"/>
      <c r="K110" s="25"/>
      <c r="L110" s="25">
        <v>26.4</v>
      </c>
      <c r="M110" s="7">
        <f t="shared" si="37"/>
        <v>4</v>
      </c>
      <c r="N110" s="14">
        <f t="shared" si="38"/>
        <v>2.4540850297683923</v>
      </c>
      <c r="O110" s="26">
        <f t="shared" si="39"/>
        <v>10.191383013988341</v>
      </c>
      <c r="P110" s="26" t="str">
        <f t="shared" si="40"/>
        <v>да</v>
      </c>
      <c r="Q110" s="27">
        <f t="shared" si="41"/>
        <v>24.08</v>
      </c>
      <c r="R110" s="27">
        <f t="shared" si="42"/>
        <v>9632</v>
      </c>
      <c r="S110" s="51">
        <v>17.25</v>
      </c>
      <c r="T110" s="53">
        <f t="shared" si="43"/>
        <v>20.7</v>
      </c>
      <c r="U110">
        <f t="shared" si="62"/>
        <v>8280</v>
      </c>
      <c r="V110">
        <f t="shared" si="63"/>
        <v>9600</v>
      </c>
      <c r="W110">
        <f t="shared" si="64"/>
        <v>10080</v>
      </c>
    </row>
    <row r="111" spans="1:23" ht="25.5" x14ac:dyDescent="0.25">
      <c r="A111" s="46" t="s">
        <v>282</v>
      </c>
      <c r="B111" s="46"/>
      <c r="C111" s="46" t="s">
        <v>311</v>
      </c>
      <c r="D111" s="45" t="s">
        <v>23</v>
      </c>
      <c r="E111" s="23">
        <v>20</v>
      </c>
      <c r="F111" s="23">
        <v>400</v>
      </c>
      <c r="G111" s="54">
        <v>3.8159999999999998</v>
      </c>
      <c r="H111" s="59">
        <v>3.4</v>
      </c>
      <c r="I111" s="21">
        <v>3.57</v>
      </c>
      <c r="J111" s="25"/>
      <c r="K111" s="25"/>
      <c r="L111" s="25">
        <v>3.7</v>
      </c>
      <c r="M111" s="7">
        <f t="shared" si="37"/>
        <v>4</v>
      </c>
      <c r="N111" s="14">
        <f t="shared" si="38"/>
        <v>0.17862064083787557</v>
      </c>
      <c r="O111" s="26">
        <f t="shared" si="39"/>
        <v>4.9342718463501534</v>
      </c>
      <c r="P111" s="26" t="str">
        <f t="shared" si="40"/>
        <v>да</v>
      </c>
      <c r="Q111" s="27">
        <f t="shared" si="41"/>
        <v>3.62</v>
      </c>
      <c r="R111" s="27">
        <f t="shared" si="42"/>
        <v>1448</v>
      </c>
      <c r="S111" s="51">
        <v>3.18</v>
      </c>
      <c r="T111" s="53">
        <f t="shared" si="43"/>
        <v>3.8159999999999998</v>
      </c>
      <c r="U111">
        <f t="shared" si="62"/>
        <v>1526.3999999999999</v>
      </c>
      <c r="V111">
        <f t="shared" si="63"/>
        <v>1360</v>
      </c>
      <c r="W111">
        <f t="shared" si="64"/>
        <v>1428</v>
      </c>
    </row>
    <row r="112" spans="1:23" ht="15.75" thickBot="1" x14ac:dyDescent="0.3">
      <c r="A112" s="32" t="s">
        <v>152</v>
      </c>
      <c r="B112" s="32"/>
      <c r="C112" s="32" t="s">
        <v>153</v>
      </c>
      <c r="D112" s="23" t="s">
        <v>23</v>
      </c>
      <c r="E112" s="23">
        <v>20</v>
      </c>
      <c r="F112" s="23">
        <v>400</v>
      </c>
      <c r="G112" s="54">
        <v>183.6</v>
      </c>
      <c r="H112" s="59">
        <v>220</v>
      </c>
      <c r="I112" s="21">
        <v>231</v>
      </c>
      <c r="J112" s="25"/>
      <c r="K112" s="25"/>
      <c r="L112" s="25">
        <v>242</v>
      </c>
      <c r="M112" s="7">
        <f t="shared" si="37"/>
        <v>4</v>
      </c>
      <c r="N112" s="14">
        <f t="shared" si="38"/>
        <v>25.344756196631028</v>
      </c>
      <c r="O112" s="26">
        <f t="shared" si="39"/>
        <v>11.565026783769577</v>
      </c>
      <c r="P112" s="26" t="str">
        <f t="shared" si="40"/>
        <v>да</v>
      </c>
      <c r="Q112" s="27">
        <f t="shared" si="41"/>
        <v>219.15</v>
      </c>
      <c r="R112" s="27">
        <f t="shared" si="42"/>
        <v>87660</v>
      </c>
      <c r="S112" s="51">
        <v>153</v>
      </c>
      <c r="T112" s="53">
        <f t="shared" si="43"/>
        <v>183.6</v>
      </c>
      <c r="U112">
        <f t="shared" si="62"/>
        <v>73440</v>
      </c>
      <c r="V112">
        <f t="shared" si="63"/>
        <v>88000</v>
      </c>
      <c r="W112">
        <f t="shared" si="64"/>
        <v>92400</v>
      </c>
    </row>
    <row r="113" spans="1:23" ht="15.75" thickBot="1" x14ac:dyDescent="0.3">
      <c r="A113" s="32" t="s">
        <v>154</v>
      </c>
      <c r="B113" s="32"/>
      <c r="C113" s="32" t="s">
        <v>155</v>
      </c>
      <c r="D113" s="23" t="s">
        <v>23</v>
      </c>
      <c r="E113" s="23">
        <v>20</v>
      </c>
      <c r="F113" s="23">
        <v>400</v>
      </c>
      <c r="G113" s="54">
        <v>158.4</v>
      </c>
      <c r="H113" s="59">
        <v>120</v>
      </c>
      <c r="I113" s="21">
        <v>126</v>
      </c>
      <c r="J113" s="25"/>
      <c r="K113" s="25"/>
      <c r="L113" s="25">
        <v>132</v>
      </c>
      <c r="M113" s="7">
        <f t="shared" si="37"/>
        <v>4</v>
      </c>
      <c r="N113" s="14">
        <f t="shared" si="38"/>
        <v>16.924538398432027</v>
      </c>
      <c r="O113" s="26">
        <f t="shared" si="39"/>
        <v>12.620834003305017</v>
      </c>
      <c r="P113" s="26" t="str">
        <f t="shared" si="40"/>
        <v>да</v>
      </c>
      <c r="Q113" s="27">
        <f t="shared" si="41"/>
        <v>134.1</v>
      </c>
      <c r="R113" s="27">
        <f t="shared" si="42"/>
        <v>53640</v>
      </c>
      <c r="S113" s="51">
        <v>132</v>
      </c>
      <c r="T113" s="53">
        <f t="shared" si="43"/>
        <v>158.4</v>
      </c>
      <c r="U113">
        <f t="shared" si="62"/>
        <v>63360</v>
      </c>
      <c r="V113">
        <f t="shared" si="63"/>
        <v>48000</v>
      </c>
      <c r="W113">
        <f t="shared" si="64"/>
        <v>50400</v>
      </c>
    </row>
    <row r="114" spans="1:23" ht="15.75" thickBot="1" x14ac:dyDescent="0.3">
      <c r="A114" s="32" t="s">
        <v>156</v>
      </c>
      <c r="B114" s="32"/>
      <c r="C114" s="32" t="s">
        <v>155</v>
      </c>
      <c r="D114" s="23" t="s">
        <v>23</v>
      </c>
      <c r="E114" s="23">
        <v>20</v>
      </c>
      <c r="F114" s="23">
        <v>400</v>
      </c>
      <c r="G114" s="54">
        <v>158.4</v>
      </c>
      <c r="H114" s="59">
        <v>150</v>
      </c>
      <c r="I114" s="21">
        <v>157.5</v>
      </c>
      <c r="J114" s="25"/>
      <c r="K114" s="25"/>
      <c r="L114" s="25">
        <v>165</v>
      </c>
      <c r="M114" s="7">
        <f t="shared" si="37"/>
        <v>4</v>
      </c>
      <c r="N114" s="14">
        <f t="shared" si="38"/>
        <v>6.1402388661462783</v>
      </c>
      <c r="O114" s="26">
        <f t="shared" si="39"/>
        <v>3.8928795195246808</v>
      </c>
      <c r="P114" s="26" t="str">
        <f t="shared" si="40"/>
        <v>да</v>
      </c>
      <c r="Q114" s="27">
        <f t="shared" si="41"/>
        <v>157.72999999999999</v>
      </c>
      <c r="R114" s="27">
        <f t="shared" si="42"/>
        <v>63092</v>
      </c>
      <c r="S114" s="51">
        <v>132</v>
      </c>
      <c r="T114" s="53">
        <f t="shared" si="43"/>
        <v>158.4</v>
      </c>
      <c r="U114">
        <f t="shared" si="62"/>
        <v>63360</v>
      </c>
      <c r="V114">
        <f t="shared" si="63"/>
        <v>60000</v>
      </c>
      <c r="W114">
        <f t="shared" si="64"/>
        <v>63000</v>
      </c>
    </row>
    <row r="115" spans="1:23" ht="15.75" thickBot="1" x14ac:dyDescent="0.3">
      <c r="A115" s="32" t="s">
        <v>157</v>
      </c>
      <c r="B115" s="32"/>
      <c r="C115" s="32" t="s">
        <v>155</v>
      </c>
      <c r="D115" s="23" t="s">
        <v>23</v>
      </c>
      <c r="E115" s="23">
        <v>20</v>
      </c>
      <c r="F115" s="23">
        <v>400</v>
      </c>
      <c r="G115" s="54">
        <v>158.4</v>
      </c>
      <c r="H115" s="59">
        <v>120</v>
      </c>
      <c r="I115" s="21">
        <v>126</v>
      </c>
      <c r="J115" s="25"/>
      <c r="K115" s="25"/>
      <c r="L115" s="25">
        <v>132</v>
      </c>
      <c r="M115" s="7">
        <f t="shared" si="37"/>
        <v>4</v>
      </c>
      <c r="N115" s="14">
        <f t="shared" si="38"/>
        <v>16.924538398432027</v>
      </c>
      <c r="O115" s="26">
        <f t="shared" si="39"/>
        <v>12.620834003305017</v>
      </c>
      <c r="P115" s="26" t="str">
        <f t="shared" si="40"/>
        <v>да</v>
      </c>
      <c r="Q115" s="27">
        <f t="shared" si="41"/>
        <v>134.1</v>
      </c>
      <c r="R115" s="27">
        <f t="shared" si="42"/>
        <v>53640</v>
      </c>
      <c r="S115" s="51">
        <v>132</v>
      </c>
      <c r="T115" s="53">
        <f t="shared" si="43"/>
        <v>158.4</v>
      </c>
      <c r="U115">
        <f t="shared" si="62"/>
        <v>63360</v>
      </c>
      <c r="V115">
        <f t="shared" si="63"/>
        <v>48000</v>
      </c>
      <c r="W115">
        <f t="shared" si="64"/>
        <v>50400</v>
      </c>
    </row>
    <row r="116" spans="1:23" ht="15.75" hidden="1" thickBot="1" x14ac:dyDescent="0.3">
      <c r="A116" s="37" t="s">
        <v>158</v>
      </c>
      <c r="B116" s="37"/>
      <c r="C116" s="37" t="s">
        <v>155</v>
      </c>
      <c r="D116" s="23" t="s">
        <v>23</v>
      </c>
      <c r="E116" s="23">
        <v>20</v>
      </c>
      <c r="F116" s="23">
        <v>250</v>
      </c>
      <c r="G116" s="54">
        <v>468</v>
      </c>
      <c r="H116" s="59">
        <v>1000</v>
      </c>
      <c r="I116" s="21">
        <v>1050</v>
      </c>
      <c r="J116" s="25"/>
      <c r="K116" s="25"/>
      <c r="L116" s="25">
        <v>1200</v>
      </c>
      <c r="M116" s="7">
        <f t="shared" si="37"/>
        <v>4</v>
      </c>
      <c r="N116" s="14">
        <f t="shared" si="38"/>
        <v>319.18803235710453</v>
      </c>
      <c r="O116" s="26">
        <f t="shared" si="39"/>
        <v>34.339756036267296</v>
      </c>
      <c r="P116" s="26" t="str">
        <f t="shared" si="40"/>
        <v>нет</v>
      </c>
      <c r="Q116" s="27">
        <f t="shared" si="41"/>
        <v>929.5</v>
      </c>
      <c r="R116" s="27">
        <f t="shared" si="42"/>
        <v>232375</v>
      </c>
      <c r="S116" s="51">
        <v>390</v>
      </c>
      <c r="T116" s="53">
        <f t="shared" si="43"/>
        <v>468</v>
      </c>
    </row>
    <row r="117" spans="1:23" ht="15.75" hidden="1" thickBot="1" x14ac:dyDescent="0.3">
      <c r="A117" s="37" t="s">
        <v>159</v>
      </c>
      <c r="B117" s="37"/>
      <c r="C117" s="37" t="s">
        <v>155</v>
      </c>
      <c r="D117" s="23" t="s">
        <v>23</v>
      </c>
      <c r="E117" s="23">
        <v>20</v>
      </c>
      <c r="F117" s="23">
        <v>250</v>
      </c>
      <c r="G117" s="54">
        <v>468</v>
      </c>
      <c r="H117" s="59">
        <v>1000</v>
      </c>
      <c r="I117" s="21">
        <v>1050</v>
      </c>
      <c r="J117" s="25"/>
      <c r="K117" s="25"/>
      <c r="L117" s="25">
        <v>1200</v>
      </c>
      <c r="M117" s="7">
        <f t="shared" si="37"/>
        <v>4</v>
      </c>
      <c r="N117" s="14">
        <f t="shared" si="38"/>
        <v>319.18803235710453</v>
      </c>
      <c r="O117" s="26">
        <f t="shared" si="39"/>
        <v>34.339756036267296</v>
      </c>
      <c r="P117" s="26" t="str">
        <f t="shared" si="40"/>
        <v>нет</v>
      </c>
      <c r="Q117" s="27">
        <f t="shared" si="41"/>
        <v>929.5</v>
      </c>
      <c r="R117" s="27">
        <f t="shared" si="42"/>
        <v>232375</v>
      </c>
      <c r="S117" s="51">
        <v>390</v>
      </c>
      <c r="T117" s="53">
        <f t="shared" si="43"/>
        <v>468</v>
      </c>
    </row>
    <row r="118" spans="1:23" ht="15.75" hidden="1" thickBot="1" x14ac:dyDescent="0.3">
      <c r="A118" s="37" t="s">
        <v>160</v>
      </c>
      <c r="B118" s="37"/>
      <c r="C118" s="37" t="s">
        <v>155</v>
      </c>
      <c r="D118" s="23" t="s">
        <v>23</v>
      </c>
      <c r="E118" s="23">
        <v>20</v>
      </c>
      <c r="F118" s="23">
        <v>250</v>
      </c>
      <c r="G118" s="54">
        <v>468</v>
      </c>
      <c r="H118" s="59">
        <v>1000</v>
      </c>
      <c r="I118" s="21">
        <v>1050</v>
      </c>
      <c r="J118" s="25"/>
      <c r="K118" s="25"/>
      <c r="L118" s="25">
        <v>1200</v>
      </c>
      <c r="M118" s="7">
        <f t="shared" si="37"/>
        <v>4</v>
      </c>
      <c r="N118" s="14">
        <f t="shared" si="38"/>
        <v>319.18803235710453</v>
      </c>
      <c r="O118" s="26">
        <f t="shared" si="39"/>
        <v>34.339756036267296</v>
      </c>
      <c r="P118" s="26" t="str">
        <f t="shared" si="40"/>
        <v>нет</v>
      </c>
      <c r="Q118" s="27">
        <f t="shared" si="41"/>
        <v>929.5</v>
      </c>
      <c r="R118" s="27">
        <f t="shared" si="42"/>
        <v>232375</v>
      </c>
      <c r="S118" s="51">
        <v>390</v>
      </c>
      <c r="T118" s="53">
        <f t="shared" si="43"/>
        <v>468</v>
      </c>
    </row>
    <row r="119" spans="1:23" ht="15.75" thickBot="1" x14ac:dyDescent="0.3">
      <c r="A119" s="32" t="s">
        <v>161</v>
      </c>
      <c r="B119" s="32"/>
      <c r="C119" s="32" t="s">
        <v>155</v>
      </c>
      <c r="D119" s="23" t="s">
        <v>23</v>
      </c>
      <c r="E119" s="23">
        <v>20</v>
      </c>
      <c r="F119" s="23">
        <v>400</v>
      </c>
      <c r="G119" s="54">
        <v>129.6</v>
      </c>
      <c r="H119" s="59">
        <v>119</v>
      </c>
      <c r="I119" s="21">
        <v>132</v>
      </c>
      <c r="J119" s="25"/>
      <c r="K119" s="25"/>
      <c r="L119" s="25">
        <v>120</v>
      </c>
      <c r="M119" s="7">
        <f t="shared" si="37"/>
        <v>4</v>
      </c>
      <c r="N119" s="14">
        <f t="shared" si="38"/>
        <v>6.6098411478642953</v>
      </c>
      <c r="O119" s="26">
        <f t="shared" si="39"/>
        <v>5.2815350761999964</v>
      </c>
      <c r="P119" s="26" t="str">
        <f t="shared" si="40"/>
        <v>да</v>
      </c>
      <c r="Q119" s="27">
        <f t="shared" si="41"/>
        <v>125.15</v>
      </c>
      <c r="R119" s="27">
        <f t="shared" si="42"/>
        <v>50060</v>
      </c>
      <c r="S119" s="51">
        <v>108</v>
      </c>
      <c r="T119" s="53">
        <f t="shared" si="43"/>
        <v>129.6</v>
      </c>
      <c r="U119">
        <f t="shared" ref="U119:U126" si="65">F119*G119</f>
        <v>51840</v>
      </c>
      <c r="V119">
        <f t="shared" ref="V119:V126" si="66">H119*F119</f>
        <v>47600</v>
      </c>
      <c r="W119">
        <f t="shared" ref="W119:W126" si="67">F119*I119</f>
        <v>52800</v>
      </c>
    </row>
    <row r="120" spans="1:23" ht="15.75" thickBot="1" x14ac:dyDescent="0.3">
      <c r="A120" s="32" t="s">
        <v>162</v>
      </c>
      <c r="B120" s="32"/>
      <c r="C120" s="32" t="s">
        <v>155</v>
      </c>
      <c r="D120" s="23" t="s">
        <v>23</v>
      </c>
      <c r="E120" s="23">
        <v>20</v>
      </c>
      <c r="F120" s="23">
        <v>400</v>
      </c>
      <c r="G120" s="54">
        <v>129.6</v>
      </c>
      <c r="H120" s="59">
        <v>99</v>
      </c>
      <c r="I120" s="21">
        <v>112</v>
      </c>
      <c r="J120" s="25"/>
      <c r="K120" s="25"/>
      <c r="L120" s="25">
        <v>110</v>
      </c>
      <c r="M120" s="7">
        <f t="shared" si="37"/>
        <v>4</v>
      </c>
      <c r="N120" s="14">
        <f t="shared" si="38"/>
        <v>12.663201280350345</v>
      </c>
      <c r="O120" s="26">
        <f t="shared" si="39"/>
        <v>11.241190661651437</v>
      </c>
      <c r="P120" s="26" t="str">
        <f t="shared" si="40"/>
        <v>да</v>
      </c>
      <c r="Q120" s="27">
        <f t="shared" si="41"/>
        <v>112.65</v>
      </c>
      <c r="R120" s="27">
        <f t="shared" si="42"/>
        <v>45060</v>
      </c>
      <c r="S120" s="51">
        <v>108</v>
      </c>
      <c r="T120" s="53">
        <f t="shared" si="43"/>
        <v>129.6</v>
      </c>
      <c r="U120">
        <f t="shared" si="65"/>
        <v>51840</v>
      </c>
      <c r="V120">
        <f t="shared" si="66"/>
        <v>39600</v>
      </c>
      <c r="W120">
        <f t="shared" si="67"/>
        <v>44800</v>
      </c>
    </row>
    <row r="121" spans="1:23" ht="15.75" thickBot="1" x14ac:dyDescent="0.3">
      <c r="A121" s="32" t="s">
        <v>163</v>
      </c>
      <c r="B121" s="32"/>
      <c r="C121" s="32" t="s">
        <v>155</v>
      </c>
      <c r="D121" s="23" t="s">
        <v>23</v>
      </c>
      <c r="E121" s="23">
        <v>20</v>
      </c>
      <c r="F121" s="23">
        <v>400</v>
      </c>
      <c r="G121" s="54">
        <v>324</v>
      </c>
      <c r="H121" s="59">
        <v>220</v>
      </c>
      <c r="I121" s="21">
        <v>219</v>
      </c>
      <c r="J121" s="25"/>
      <c r="K121" s="25"/>
      <c r="L121" s="25">
        <v>250</v>
      </c>
      <c r="M121" s="7">
        <f t="shared" si="37"/>
        <v>4</v>
      </c>
      <c r="N121" s="14">
        <f t="shared" si="38"/>
        <v>49.311087326617873</v>
      </c>
      <c r="O121" s="26">
        <f t="shared" si="39"/>
        <v>19.471307927588498</v>
      </c>
      <c r="P121" s="26" t="str">
        <f t="shared" si="40"/>
        <v>да</v>
      </c>
      <c r="Q121" s="27">
        <f t="shared" si="41"/>
        <v>253.25</v>
      </c>
      <c r="R121" s="27">
        <f t="shared" si="42"/>
        <v>101300</v>
      </c>
      <c r="S121" s="51">
        <v>270</v>
      </c>
      <c r="T121" s="53">
        <f t="shared" si="43"/>
        <v>324</v>
      </c>
      <c r="U121">
        <f t="shared" si="65"/>
        <v>129600</v>
      </c>
      <c r="V121">
        <f t="shared" si="66"/>
        <v>88000</v>
      </c>
      <c r="W121">
        <f t="shared" si="67"/>
        <v>87600</v>
      </c>
    </row>
    <row r="122" spans="1:23" ht="15.75" thickBot="1" x14ac:dyDescent="0.3">
      <c r="A122" s="32" t="s">
        <v>164</v>
      </c>
      <c r="B122" s="32"/>
      <c r="C122" s="32" t="s">
        <v>155</v>
      </c>
      <c r="D122" s="23" t="s">
        <v>23</v>
      </c>
      <c r="E122" s="23">
        <v>20</v>
      </c>
      <c r="F122" s="23">
        <v>400</v>
      </c>
      <c r="G122" s="54">
        <v>324</v>
      </c>
      <c r="H122" s="59">
        <v>220</v>
      </c>
      <c r="I122" s="21">
        <v>219</v>
      </c>
      <c r="J122" s="25"/>
      <c r="K122" s="25"/>
      <c r="L122" s="25">
        <v>250</v>
      </c>
      <c r="M122" s="7">
        <f t="shared" si="37"/>
        <v>4</v>
      </c>
      <c r="N122" s="14">
        <f t="shared" si="38"/>
        <v>49.311087326617873</v>
      </c>
      <c r="O122" s="26">
        <f t="shared" si="39"/>
        <v>19.471307927588498</v>
      </c>
      <c r="P122" s="26" t="str">
        <f t="shared" si="40"/>
        <v>да</v>
      </c>
      <c r="Q122" s="27">
        <f t="shared" si="41"/>
        <v>253.25</v>
      </c>
      <c r="R122" s="27">
        <f t="shared" si="42"/>
        <v>101300</v>
      </c>
      <c r="S122" s="51">
        <v>270</v>
      </c>
      <c r="T122" s="53">
        <f t="shared" si="43"/>
        <v>324</v>
      </c>
      <c r="U122">
        <f t="shared" si="65"/>
        <v>129600</v>
      </c>
      <c r="V122">
        <f t="shared" si="66"/>
        <v>88000</v>
      </c>
      <c r="W122">
        <f t="shared" si="67"/>
        <v>87600</v>
      </c>
    </row>
    <row r="123" spans="1:23" ht="15.75" thickBot="1" x14ac:dyDescent="0.3">
      <c r="A123" s="32" t="s">
        <v>165</v>
      </c>
      <c r="B123" s="32"/>
      <c r="C123" s="32" t="s">
        <v>155</v>
      </c>
      <c r="D123" s="23" t="s">
        <v>23</v>
      </c>
      <c r="E123" s="23">
        <v>20</v>
      </c>
      <c r="F123" s="23">
        <v>400</v>
      </c>
      <c r="G123" s="54">
        <v>324</v>
      </c>
      <c r="H123" s="59">
        <v>220</v>
      </c>
      <c r="I123" s="21">
        <v>219</v>
      </c>
      <c r="J123" s="25"/>
      <c r="K123" s="25"/>
      <c r="L123" s="25">
        <v>250</v>
      </c>
      <c r="M123" s="7">
        <f t="shared" si="37"/>
        <v>4</v>
      </c>
      <c r="N123" s="14">
        <f t="shared" si="38"/>
        <v>49.311087326617873</v>
      </c>
      <c r="O123" s="26">
        <f t="shared" si="39"/>
        <v>19.471307927588498</v>
      </c>
      <c r="P123" s="26" t="str">
        <f t="shared" si="40"/>
        <v>да</v>
      </c>
      <c r="Q123" s="27">
        <f t="shared" si="41"/>
        <v>253.25</v>
      </c>
      <c r="R123" s="27">
        <f t="shared" si="42"/>
        <v>101300</v>
      </c>
      <c r="S123" s="51">
        <v>270</v>
      </c>
      <c r="T123" s="53">
        <f t="shared" si="43"/>
        <v>324</v>
      </c>
      <c r="U123">
        <f t="shared" si="65"/>
        <v>129600</v>
      </c>
      <c r="V123">
        <f t="shared" si="66"/>
        <v>88000</v>
      </c>
      <c r="W123">
        <f t="shared" si="67"/>
        <v>87600</v>
      </c>
    </row>
    <row r="124" spans="1:23" ht="15.75" thickBot="1" x14ac:dyDescent="0.3">
      <c r="A124" s="32" t="s">
        <v>166</v>
      </c>
      <c r="B124" s="32"/>
      <c r="C124" s="32" t="s">
        <v>155</v>
      </c>
      <c r="D124" s="23" t="s">
        <v>23</v>
      </c>
      <c r="E124" s="23">
        <v>20</v>
      </c>
      <c r="F124" s="23">
        <v>400</v>
      </c>
      <c r="G124" s="54">
        <v>324</v>
      </c>
      <c r="H124" s="59">
        <v>260</v>
      </c>
      <c r="I124" s="21">
        <v>245</v>
      </c>
      <c r="J124" s="25"/>
      <c r="K124" s="25"/>
      <c r="L124" s="25">
        <v>250</v>
      </c>
      <c r="M124" s="7">
        <f t="shared" si="37"/>
        <v>4</v>
      </c>
      <c r="N124" s="14">
        <f t="shared" si="38"/>
        <v>36.700363304287151</v>
      </c>
      <c r="O124" s="26">
        <f t="shared" si="39"/>
        <v>13.605324672580965</v>
      </c>
      <c r="P124" s="26" t="str">
        <f t="shared" si="40"/>
        <v>да</v>
      </c>
      <c r="Q124" s="27">
        <f t="shared" si="41"/>
        <v>269.75</v>
      </c>
      <c r="R124" s="27">
        <f t="shared" si="42"/>
        <v>107900</v>
      </c>
      <c r="S124" s="51">
        <v>270</v>
      </c>
      <c r="T124" s="53">
        <f t="shared" si="43"/>
        <v>324</v>
      </c>
      <c r="U124">
        <f t="shared" si="65"/>
        <v>129600</v>
      </c>
      <c r="V124">
        <f t="shared" si="66"/>
        <v>104000</v>
      </c>
      <c r="W124">
        <f t="shared" si="67"/>
        <v>98000</v>
      </c>
    </row>
    <row r="125" spans="1:23" ht="15.75" thickBot="1" x14ac:dyDescent="0.3">
      <c r="A125" s="32" t="s">
        <v>167</v>
      </c>
      <c r="B125" s="32"/>
      <c r="C125" s="32" t="s">
        <v>155</v>
      </c>
      <c r="D125" s="23" t="s">
        <v>23</v>
      </c>
      <c r="E125" s="23">
        <v>20</v>
      </c>
      <c r="F125" s="23">
        <v>400</v>
      </c>
      <c r="G125" s="54">
        <v>230.39999999999998</v>
      </c>
      <c r="H125" s="59">
        <v>144</v>
      </c>
      <c r="I125" s="21">
        <v>154</v>
      </c>
      <c r="J125" s="25"/>
      <c r="K125" s="25"/>
      <c r="L125" s="25">
        <v>150</v>
      </c>
      <c r="M125" s="7">
        <f t="shared" si="37"/>
        <v>4</v>
      </c>
      <c r="N125" s="14">
        <f t="shared" si="38"/>
        <v>40.741134004835935</v>
      </c>
      <c r="O125" s="26">
        <f t="shared" si="39"/>
        <v>24.02189505002119</v>
      </c>
      <c r="P125" s="26" t="str">
        <f t="shared" si="40"/>
        <v>да</v>
      </c>
      <c r="Q125" s="27">
        <f t="shared" si="41"/>
        <v>169.6</v>
      </c>
      <c r="R125" s="27">
        <f t="shared" si="42"/>
        <v>67840</v>
      </c>
      <c r="S125" s="51">
        <v>192</v>
      </c>
      <c r="T125" s="53">
        <f t="shared" si="43"/>
        <v>230.39999999999998</v>
      </c>
      <c r="U125">
        <f t="shared" si="65"/>
        <v>92159.999999999985</v>
      </c>
      <c r="V125">
        <f t="shared" si="66"/>
        <v>57600</v>
      </c>
      <c r="W125">
        <f t="shared" si="67"/>
        <v>61600</v>
      </c>
    </row>
    <row r="126" spans="1:23" ht="15.75" thickBot="1" x14ac:dyDescent="0.3">
      <c r="A126" s="32" t="s">
        <v>168</v>
      </c>
      <c r="B126" s="32"/>
      <c r="C126" s="32" t="s">
        <v>155</v>
      </c>
      <c r="D126" s="23" t="s">
        <v>23</v>
      </c>
      <c r="E126" s="23">
        <v>20</v>
      </c>
      <c r="F126" s="23">
        <v>400</v>
      </c>
      <c r="G126" s="54">
        <v>230.39999999999998</v>
      </c>
      <c r="H126" s="59">
        <v>144</v>
      </c>
      <c r="I126" s="21">
        <v>154</v>
      </c>
      <c r="J126" s="25"/>
      <c r="K126" s="25"/>
      <c r="L126" s="25">
        <v>150</v>
      </c>
      <c r="M126" s="7">
        <f t="shared" si="37"/>
        <v>4</v>
      </c>
      <c r="N126" s="14">
        <f t="shared" si="38"/>
        <v>40.741134004835935</v>
      </c>
      <c r="O126" s="26">
        <f t="shared" si="39"/>
        <v>24.02189505002119</v>
      </c>
      <c r="P126" s="26" t="str">
        <f t="shared" si="40"/>
        <v>да</v>
      </c>
      <c r="Q126" s="27">
        <f t="shared" si="41"/>
        <v>169.6</v>
      </c>
      <c r="R126" s="27">
        <f t="shared" si="42"/>
        <v>67840</v>
      </c>
      <c r="S126" s="51">
        <v>192</v>
      </c>
      <c r="T126" s="53">
        <f t="shared" si="43"/>
        <v>230.39999999999998</v>
      </c>
      <c r="U126">
        <f t="shared" si="65"/>
        <v>92159.999999999985</v>
      </c>
      <c r="V126">
        <f t="shared" si="66"/>
        <v>57600</v>
      </c>
      <c r="W126">
        <f t="shared" si="67"/>
        <v>61600</v>
      </c>
    </row>
    <row r="127" spans="1:23" ht="15.75" hidden="1" thickBot="1" x14ac:dyDescent="0.3">
      <c r="A127" s="32" t="s">
        <v>169</v>
      </c>
      <c r="B127" s="32"/>
      <c r="C127" s="32" t="s">
        <v>155</v>
      </c>
      <c r="D127" s="23" t="s">
        <v>23</v>
      </c>
      <c r="E127" s="23">
        <v>20</v>
      </c>
      <c r="F127" s="23">
        <v>250</v>
      </c>
      <c r="G127" s="54">
        <v>54</v>
      </c>
      <c r="H127" s="59">
        <v>44</v>
      </c>
      <c r="I127" s="21">
        <v>154</v>
      </c>
      <c r="J127" s="25"/>
      <c r="K127" s="25"/>
      <c r="L127" s="25">
        <v>46</v>
      </c>
      <c r="M127" s="7">
        <f t="shared" si="37"/>
        <v>4</v>
      </c>
      <c r="N127" s="14">
        <f t="shared" si="38"/>
        <v>53.17580903631525</v>
      </c>
      <c r="O127" s="26">
        <f t="shared" si="39"/>
        <v>71.376924880960075</v>
      </c>
      <c r="P127" s="26" t="str">
        <f t="shared" si="40"/>
        <v>нет</v>
      </c>
      <c r="Q127" s="27">
        <f t="shared" si="41"/>
        <v>74.5</v>
      </c>
      <c r="R127" s="27">
        <f t="shared" si="42"/>
        <v>18625</v>
      </c>
      <c r="S127" s="51">
        <v>45</v>
      </c>
      <c r="T127" s="53">
        <f t="shared" si="43"/>
        <v>54</v>
      </c>
    </row>
    <row r="128" spans="1:23" ht="26.25" hidden="1" thickBot="1" x14ac:dyDescent="0.3">
      <c r="A128" s="32" t="s">
        <v>170</v>
      </c>
      <c r="B128" s="32"/>
      <c r="C128" s="32" t="s">
        <v>171</v>
      </c>
      <c r="D128" s="23" t="s">
        <v>23</v>
      </c>
      <c r="E128" s="23">
        <v>20</v>
      </c>
      <c r="F128" s="23">
        <v>250</v>
      </c>
      <c r="G128" s="54">
        <v>180</v>
      </c>
      <c r="H128" s="59">
        <v>77</v>
      </c>
      <c r="I128" s="21">
        <v>79</v>
      </c>
      <c r="J128" s="25"/>
      <c r="K128" s="25"/>
      <c r="L128" s="25">
        <v>79</v>
      </c>
      <c r="M128" s="7">
        <f t="shared" si="37"/>
        <v>4</v>
      </c>
      <c r="N128" s="14">
        <f t="shared" si="38"/>
        <v>50.842075750963062</v>
      </c>
      <c r="O128" s="26">
        <f t="shared" si="39"/>
        <v>49.004410362374031</v>
      </c>
      <c r="P128" s="26" t="str">
        <f t="shared" si="40"/>
        <v>нет</v>
      </c>
      <c r="Q128" s="27">
        <f t="shared" si="41"/>
        <v>103.75</v>
      </c>
      <c r="R128" s="27">
        <f t="shared" si="42"/>
        <v>25937.5</v>
      </c>
      <c r="S128" s="51">
        <v>150</v>
      </c>
      <c r="T128" s="53">
        <f t="shared" si="43"/>
        <v>180</v>
      </c>
    </row>
    <row r="129" spans="1:23" ht="26.25" hidden="1" thickBot="1" x14ac:dyDescent="0.3">
      <c r="A129" s="32" t="s">
        <v>172</v>
      </c>
      <c r="B129" s="32"/>
      <c r="C129" s="32" t="s">
        <v>171</v>
      </c>
      <c r="D129" s="23" t="s">
        <v>23</v>
      </c>
      <c r="E129" s="23">
        <v>20</v>
      </c>
      <c r="F129" s="23">
        <v>250</v>
      </c>
      <c r="G129" s="54">
        <v>180</v>
      </c>
      <c r="H129" s="59">
        <v>77</v>
      </c>
      <c r="I129" s="21">
        <v>79</v>
      </c>
      <c r="J129" s="25"/>
      <c r="K129" s="25"/>
      <c r="L129" s="25">
        <v>79</v>
      </c>
      <c r="M129" s="7">
        <f t="shared" si="37"/>
        <v>4</v>
      </c>
      <c r="N129" s="14">
        <f t="shared" si="38"/>
        <v>50.842075750963062</v>
      </c>
      <c r="O129" s="26">
        <f t="shared" si="39"/>
        <v>49.004410362374031</v>
      </c>
      <c r="P129" s="26" t="str">
        <f t="shared" si="40"/>
        <v>нет</v>
      </c>
      <c r="Q129" s="27">
        <f t="shared" si="41"/>
        <v>103.75</v>
      </c>
      <c r="R129" s="27">
        <f t="shared" si="42"/>
        <v>25937.5</v>
      </c>
      <c r="S129" s="51">
        <v>150</v>
      </c>
      <c r="T129" s="53">
        <f t="shared" si="43"/>
        <v>180</v>
      </c>
    </row>
    <row r="130" spans="1:23" ht="26.25" thickBot="1" x14ac:dyDescent="0.3">
      <c r="A130" s="32" t="s">
        <v>173</v>
      </c>
      <c r="B130" s="32"/>
      <c r="C130" s="32" t="s">
        <v>174</v>
      </c>
      <c r="D130" s="23" t="s">
        <v>23</v>
      </c>
      <c r="E130" s="23">
        <v>20</v>
      </c>
      <c r="F130" s="23">
        <v>400</v>
      </c>
      <c r="G130" s="54">
        <v>70.2</v>
      </c>
      <c r="H130" s="59">
        <v>58</v>
      </c>
      <c r="I130" s="21">
        <v>64</v>
      </c>
      <c r="J130" s="25"/>
      <c r="K130" s="25"/>
      <c r="L130" s="25">
        <v>62</v>
      </c>
      <c r="M130" s="7">
        <f t="shared" si="37"/>
        <v>4</v>
      </c>
      <c r="N130" s="14">
        <f t="shared" si="38"/>
        <v>5.0869113091016906</v>
      </c>
      <c r="O130" s="26">
        <f t="shared" si="39"/>
        <v>8.0045811315526212</v>
      </c>
      <c r="P130" s="26" t="str">
        <f t="shared" si="40"/>
        <v>да</v>
      </c>
      <c r="Q130" s="27">
        <f t="shared" si="41"/>
        <v>63.55</v>
      </c>
      <c r="R130" s="27">
        <f t="shared" si="42"/>
        <v>25420</v>
      </c>
      <c r="S130" s="51">
        <v>58.5</v>
      </c>
      <c r="T130" s="53">
        <f t="shared" si="43"/>
        <v>70.2</v>
      </c>
      <c r="U130">
        <f t="shared" ref="U130:U131" si="68">F130*G130</f>
        <v>28080</v>
      </c>
      <c r="V130">
        <f t="shared" ref="V130:V131" si="69">H130*F130</f>
        <v>23200</v>
      </c>
      <c r="W130">
        <f t="shared" ref="W130:W131" si="70">F130*I130</f>
        <v>25600</v>
      </c>
    </row>
    <row r="131" spans="1:23" ht="15.75" thickBot="1" x14ac:dyDescent="0.3">
      <c r="A131" s="32" t="s">
        <v>175</v>
      </c>
      <c r="B131" s="32"/>
      <c r="C131" s="32" t="s">
        <v>155</v>
      </c>
      <c r="D131" s="23" t="s">
        <v>23</v>
      </c>
      <c r="E131" s="23">
        <v>20</v>
      </c>
      <c r="F131" s="23">
        <v>400</v>
      </c>
      <c r="G131" s="54">
        <v>16.2</v>
      </c>
      <c r="H131" s="59">
        <v>15</v>
      </c>
      <c r="I131" s="21">
        <v>14</v>
      </c>
      <c r="J131" s="25"/>
      <c r="K131" s="25"/>
      <c r="L131" s="25">
        <v>16</v>
      </c>
      <c r="M131" s="7">
        <f t="shared" si="37"/>
        <v>4</v>
      </c>
      <c r="N131" s="14">
        <f t="shared" si="38"/>
        <v>1.013245610238044</v>
      </c>
      <c r="O131" s="26">
        <f t="shared" si="39"/>
        <v>6.6225203283532288</v>
      </c>
      <c r="P131" s="26" t="str">
        <f t="shared" si="40"/>
        <v>да</v>
      </c>
      <c r="Q131" s="27">
        <f t="shared" si="41"/>
        <v>15.3</v>
      </c>
      <c r="R131" s="27">
        <f t="shared" si="42"/>
        <v>6120</v>
      </c>
      <c r="S131" s="51">
        <v>13.5</v>
      </c>
      <c r="T131" s="53">
        <f t="shared" si="43"/>
        <v>16.2</v>
      </c>
      <c r="U131">
        <f t="shared" si="68"/>
        <v>6480</v>
      </c>
      <c r="V131">
        <f t="shared" si="69"/>
        <v>6000</v>
      </c>
      <c r="W131">
        <f t="shared" si="70"/>
        <v>5600</v>
      </c>
    </row>
    <row r="132" spans="1:23" ht="26.25" hidden="1" thickBot="1" x14ac:dyDescent="0.3">
      <c r="A132" s="37" t="s">
        <v>283</v>
      </c>
      <c r="B132" s="37"/>
      <c r="C132" s="37" t="s">
        <v>284</v>
      </c>
      <c r="D132" s="23" t="s">
        <v>23</v>
      </c>
      <c r="E132" s="23">
        <v>20</v>
      </c>
      <c r="F132" s="23">
        <v>250</v>
      </c>
      <c r="G132" s="54">
        <v>414</v>
      </c>
      <c r="H132" s="59">
        <v>165</v>
      </c>
      <c r="I132" s="21">
        <v>156</v>
      </c>
      <c r="J132" s="25"/>
      <c r="K132" s="25"/>
      <c r="L132" s="25">
        <v>160</v>
      </c>
      <c r="M132" s="7">
        <f t="shared" si="37"/>
        <v>4</v>
      </c>
      <c r="N132" s="14">
        <f t="shared" si="38"/>
        <v>126.88676053867874</v>
      </c>
      <c r="O132" s="26">
        <f t="shared" si="39"/>
        <v>56.709166721197199</v>
      </c>
      <c r="P132" s="26" t="str">
        <f t="shared" si="40"/>
        <v>нет</v>
      </c>
      <c r="Q132" s="27">
        <f t="shared" si="41"/>
        <v>223.75</v>
      </c>
      <c r="R132" s="27">
        <f t="shared" si="42"/>
        <v>55937.5</v>
      </c>
      <c r="S132" s="51">
        <v>345</v>
      </c>
      <c r="T132" s="53">
        <f t="shared" si="43"/>
        <v>414</v>
      </c>
    </row>
    <row r="133" spans="1:23" ht="26.25" thickBot="1" x14ac:dyDescent="0.3">
      <c r="A133" s="37" t="s">
        <v>285</v>
      </c>
      <c r="B133" s="37"/>
      <c r="C133" s="37" t="s">
        <v>284</v>
      </c>
      <c r="D133" s="23" t="s">
        <v>23</v>
      </c>
      <c r="E133" s="23">
        <v>20</v>
      </c>
      <c r="F133" s="23">
        <v>400</v>
      </c>
      <c r="G133" s="54">
        <v>432</v>
      </c>
      <c r="H133" s="59">
        <v>424</v>
      </c>
      <c r="I133" s="21">
        <v>452</v>
      </c>
      <c r="J133" s="25"/>
      <c r="K133" s="25"/>
      <c r="L133" s="25">
        <v>520</v>
      </c>
      <c r="M133" s="7">
        <f t="shared" si="37"/>
        <v>4</v>
      </c>
      <c r="N133" s="14">
        <f t="shared" si="38"/>
        <v>43.619567474548241</v>
      </c>
      <c r="O133" s="26">
        <f t="shared" si="39"/>
        <v>9.5447631235335333</v>
      </c>
      <c r="P133" s="26" t="str">
        <f t="shared" si="40"/>
        <v>да</v>
      </c>
      <c r="Q133" s="27">
        <f t="shared" si="41"/>
        <v>457</v>
      </c>
      <c r="R133" s="27">
        <f t="shared" si="42"/>
        <v>182800</v>
      </c>
      <c r="S133" s="51">
        <v>360</v>
      </c>
      <c r="T133" s="53">
        <f t="shared" si="43"/>
        <v>432</v>
      </c>
      <c r="U133">
        <f t="shared" ref="U133:U146" si="71">F133*G133</f>
        <v>172800</v>
      </c>
      <c r="V133">
        <f t="shared" ref="V133:V146" si="72">H133*F133</f>
        <v>169600</v>
      </c>
      <c r="W133">
        <f t="shared" ref="W133:W146" si="73">F133*I133</f>
        <v>180800</v>
      </c>
    </row>
    <row r="134" spans="1:23" ht="26.25" thickBot="1" x14ac:dyDescent="0.3">
      <c r="A134" s="32" t="s">
        <v>176</v>
      </c>
      <c r="B134" s="32"/>
      <c r="C134" s="32" t="s">
        <v>177</v>
      </c>
      <c r="D134" s="23" t="s">
        <v>23</v>
      </c>
      <c r="E134" s="23">
        <v>20</v>
      </c>
      <c r="F134" s="23">
        <v>400</v>
      </c>
      <c r="G134" s="54">
        <v>216</v>
      </c>
      <c r="H134" s="59">
        <v>210</v>
      </c>
      <c r="I134" s="21">
        <v>200</v>
      </c>
      <c r="J134" s="25"/>
      <c r="K134" s="25"/>
      <c r="L134" s="25">
        <v>250</v>
      </c>
      <c r="M134" s="7">
        <f t="shared" si="37"/>
        <v>4</v>
      </c>
      <c r="N134" s="14">
        <f t="shared" si="38"/>
        <v>21.694853460363973</v>
      </c>
      <c r="O134" s="26">
        <f t="shared" si="39"/>
        <v>9.9063257809881158</v>
      </c>
      <c r="P134" s="26" t="str">
        <f t="shared" si="40"/>
        <v>да</v>
      </c>
      <c r="Q134" s="27">
        <f t="shared" si="41"/>
        <v>219</v>
      </c>
      <c r="R134" s="27">
        <f t="shared" si="42"/>
        <v>87600</v>
      </c>
      <c r="S134" s="51">
        <v>180</v>
      </c>
      <c r="T134" s="53">
        <f t="shared" si="43"/>
        <v>216</v>
      </c>
      <c r="U134">
        <f t="shared" si="71"/>
        <v>86400</v>
      </c>
      <c r="V134">
        <f t="shared" si="72"/>
        <v>84000</v>
      </c>
      <c r="W134">
        <f t="shared" si="73"/>
        <v>80000</v>
      </c>
    </row>
    <row r="135" spans="1:23" ht="26.25" thickBot="1" x14ac:dyDescent="0.3">
      <c r="A135" s="32" t="s">
        <v>178</v>
      </c>
      <c r="B135" s="32"/>
      <c r="C135" s="32" t="s">
        <v>177</v>
      </c>
      <c r="D135" s="23" t="s">
        <v>23</v>
      </c>
      <c r="E135" s="23">
        <v>20</v>
      </c>
      <c r="F135" s="23">
        <v>400</v>
      </c>
      <c r="G135" s="54">
        <v>216</v>
      </c>
      <c r="H135" s="59">
        <v>210</v>
      </c>
      <c r="I135" s="21">
        <v>200</v>
      </c>
      <c r="J135" s="25"/>
      <c r="K135" s="25"/>
      <c r="L135" s="25">
        <v>250</v>
      </c>
      <c r="M135" s="7">
        <f t="shared" si="37"/>
        <v>4</v>
      </c>
      <c r="N135" s="14">
        <f t="shared" si="38"/>
        <v>21.694853460363973</v>
      </c>
      <c r="O135" s="26">
        <f t="shared" si="39"/>
        <v>9.9063257809881158</v>
      </c>
      <c r="P135" s="26" t="str">
        <f t="shared" si="40"/>
        <v>да</v>
      </c>
      <c r="Q135" s="27">
        <f t="shared" si="41"/>
        <v>219</v>
      </c>
      <c r="R135" s="27">
        <f t="shared" si="42"/>
        <v>87600</v>
      </c>
      <c r="S135" s="51">
        <v>180</v>
      </c>
      <c r="T135" s="53">
        <f t="shared" si="43"/>
        <v>216</v>
      </c>
      <c r="U135">
        <f t="shared" si="71"/>
        <v>86400</v>
      </c>
      <c r="V135">
        <f t="shared" si="72"/>
        <v>84000</v>
      </c>
      <c r="W135">
        <f t="shared" si="73"/>
        <v>80000</v>
      </c>
    </row>
    <row r="136" spans="1:23" ht="26.25" thickBot="1" x14ac:dyDescent="0.3">
      <c r="A136" s="32" t="s">
        <v>179</v>
      </c>
      <c r="B136" s="32"/>
      <c r="C136" s="32" t="s">
        <v>177</v>
      </c>
      <c r="D136" s="23" t="s">
        <v>23</v>
      </c>
      <c r="E136" s="23">
        <v>20</v>
      </c>
      <c r="F136" s="23">
        <v>400</v>
      </c>
      <c r="G136" s="54">
        <v>216</v>
      </c>
      <c r="H136" s="59">
        <v>180</v>
      </c>
      <c r="I136" s="21">
        <v>202</v>
      </c>
      <c r="J136" s="25"/>
      <c r="K136" s="25"/>
      <c r="L136" s="25">
        <v>200</v>
      </c>
      <c r="M136" s="7">
        <f t="shared" si="37"/>
        <v>4</v>
      </c>
      <c r="N136" s="14">
        <f t="shared" si="38"/>
        <v>14.821156050277139</v>
      </c>
      <c r="O136" s="26">
        <f t="shared" si="39"/>
        <v>7.4291509023945563</v>
      </c>
      <c r="P136" s="26" t="str">
        <f t="shared" si="40"/>
        <v>да</v>
      </c>
      <c r="Q136" s="27">
        <f t="shared" si="41"/>
        <v>199.5</v>
      </c>
      <c r="R136" s="27">
        <f t="shared" si="42"/>
        <v>79800</v>
      </c>
      <c r="S136" s="51">
        <v>180</v>
      </c>
      <c r="T136" s="53">
        <f t="shared" si="43"/>
        <v>216</v>
      </c>
      <c r="U136">
        <f t="shared" si="71"/>
        <v>86400</v>
      </c>
      <c r="V136">
        <f t="shared" si="72"/>
        <v>72000</v>
      </c>
      <c r="W136">
        <f t="shared" si="73"/>
        <v>80800</v>
      </c>
    </row>
    <row r="137" spans="1:23" ht="26.25" thickBot="1" x14ac:dyDescent="0.3">
      <c r="A137" s="32" t="s">
        <v>180</v>
      </c>
      <c r="B137" s="32"/>
      <c r="C137" s="32" t="s">
        <v>181</v>
      </c>
      <c r="D137" s="23" t="s">
        <v>23</v>
      </c>
      <c r="E137" s="23">
        <v>20</v>
      </c>
      <c r="F137" s="23">
        <v>400</v>
      </c>
      <c r="G137" s="54">
        <v>318.59999999999997</v>
      </c>
      <c r="H137" s="59">
        <v>240</v>
      </c>
      <c r="I137" s="21">
        <v>235</v>
      </c>
      <c r="J137" s="25"/>
      <c r="K137" s="25"/>
      <c r="L137" s="25">
        <v>260</v>
      </c>
      <c r="M137" s="7">
        <f t="shared" ref="M137:M176" si="74">COUNT(G137:L137)</f>
        <v>4</v>
      </c>
      <c r="N137" s="14">
        <f t="shared" ref="N137:N176" si="75">SQRT(((IF(G137&gt;0,(G137-Q137)^2,0)+IF(H137&gt;0,(H137-Q137)^2,0)+IF(I137&gt;0,(I137-Q137)^2,0)+IF(J137&gt;0,(J137-Q137)^2,0)+IF(K137&gt;0,(K137-Q137)^2,0)++IF(L137&gt;0,(L137-Q137)^2,0))/(M137-1)))</f>
        <v>38.352401054779676</v>
      </c>
      <c r="O137" s="26">
        <f t="shared" ref="O137:O176" si="76">IF(Q137&gt;0,N137/Q137*100,0)</f>
        <v>14.560516725428885</v>
      </c>
      <c r="P137" s="26" t="str">
        <f t="shared" ref="P137:P176" si="77">IF(O137&gt;0,IF(O137&lt;33,"да","нет")," ")</f>
        <v>да</v>
      </c>
      <c r="Q137" s="27">
        <f t="shared" ref="Q137:Q176" si="78">IF(SUM(G137:L137)=0,0,ROUND(AVERAGE(G137:L137),2))</f>
        <v>263.39999999999998</v>
      </c>
      <c r="R137" s="27">
        <f t="shared" ref="R137:R176" si="79">ROUND(F137*Q137,2)</f>
        <v>105360</v>
      </c>
      <c r="S137" s="51">
        <v>265.5</v>
      </c>
      <c r="T137" s="53">
        <f t="shared" si="43"/>
        <v>318.59999999999997</v>
      </c>
      <c r="U137">
        <f t="shared" si="71"/>
        <v>127439.99999999999</v>
      </c>
      <c r="V137">
        <f t="shared" si="72"/>
        <v>96000</v>
      </c>
      <c r="W137">
        <f t="shared" si="73"/>
        <v>94000</v>
      </c>
    </row>
    <row r="138" spans="1:23" ht="15.75" thickBot="1" x14ac:dyDescent="0.3">
      <c r="A138" s="32" t="s">
        <v>286</v>
      </c>
      <c r="B138" s="32"/>
      <c r="C138" s="32" t="s">
        <v>155</v>
      </c>
      <c r="D138" s="23" t="s">
        <v>23</v>
      </c>
      <c r="E138" s="23">
        <v>20</v>
      </c>
      <c r="F138" s="23">
        <v>400</v>
      </c>
      <c r="G138" s="54">
        <v>68.399999999999991</v>
      </c>
      <c r="H138" s="59">
        <v>60</v>
      </c>
      <c r="I138" s="21">
        <v>59</v>
      </c>
      <c r="J138" s="25"/>
      <c r="K138" s="25"/>
      <c r="L138" s="25">
        <v>70</v>
      </c>
      <c r="M138" s="7">
        <f t="shared" si="74"/>
        <v>4</v>
      </c>
      <c r="N138" s="14">
        <f t="shared" si="75"/>
        <v>5.6530227902129182</v>
      </c>
      <c r="O138" s="26">
        <f t="shared" si="76"/>
        <v>8.7848062007970764</v>
      </c>
      <c r="P138" s="26" t="str">
        <f t="shared" si="77"/>
        <v>да</v>
      </c>
      <c r="Q138" s="27">
        <f t="shared" si="78"/>
        <v>64.349999999999994</v>
      </c>
      <c r="R138" s="27">
        <f t="shared" si="79"/>
        <v>25740</v>
      </c>
      <c r="S138" s="51">
        <v>57</v>
      </c>
      <c r="T138" s="53">
        <f t="shared" ref="T138:T176" si="80">S138*1.2</f>
        <v>68.399999999999991</v>
      </c>
      <c r="U138">
        <f t="shared" si="71"/>
        <v>27359.999999999996</v>
      </c>
      <c r="V138">
        <f t="shared" si="72"/>
        <v>24000</v>
      </c>
      <c r="W138">
        <f t="shared" si="73"/>
        <v>23600</v>
      </c>
    </row>
    <row r="139" spans="1:23" ht="26.25" thickBot="1" x14ac:dyDescent="0.3">
      <c r="A139" s="32" t="s">
        <v>182</v>
      </c>
      <c r="B139" s="32" t="s">
        <v>26</v>
      </c>
      <c r="C139" s="32" t="s">
        <v>183</v>
      </c>
      <c r="D139" s="23" t="s">
        <v>23</v>
      </c>
      <c r="E139" s="23">
        <v>20</v>
      </c>
      <c r="F139" s="23">
        <v>400</v>
      </c>
      <c r="G139" s="54">
        <v>26.603999999999996</v>
      </c>
      <c r="H139" s="59">
        <v>34</v>
      </c>
      <c r="I139" s="21">
        <v>35</v>
      </c>
      <c r="J139" s="25"/>
      <c r="K139" s="25"/>
      <c r="L139" s="25">
        <v>45</v>
      </c>
      <c r="M139" s="7">
        <f t="shared" si="74"/>
        <v>4</v>
      </c>
      <c r="N139" s="14">
        <f t="shared" si="75"/>
        <v>7.5586951254829708</v>
      </c>
      <c r="O139" s="26">
        <f t="shared" si="76"/>
        <v>21.504111310051126</v>
      </c>
      <c r="P139" s="26" t="str">
        <f t="shared" si="77"/>
        <v>да</v>
      </c>
      <c r="Q139" s="27">
        <f t="shared" si="78"/>
        <v>35.15</v>
      </c>
      <c r="R139" s="27">
        <f t="shared" si="79"/>
        <v>14060</v>
      </c>
      <c r="S139" s="51">
        <v>22.169999999999998</v>
      </c>
      <c r="T139" s="53">
        <f t="shared" si="80"/>
        <v>26.603999999999996</v>
      </c>
      <c r="U139">
        <f t="shared" si="71"/>
        <v>10641.599999999999</v>
      </c>
      <c r="V139">
        <f t="shared" si="72"/>
        <v>13600</v>
      </c>
      <c r="W139">
        <f t="shared" si="73"/>
        <v>14000</v>
      </c>
    </row>
    <row r="140" spans="1:23" ht="90" thickBot="1" x14ac:dyDescent="0.3">
      <c r="A140" s="32" t="s">
        <v>184</v>
      </c>
      <c r="B140" s="32"/>
      <c r="C140" s="32" t="s">
        <v>185</v>
      </c>
      <c r="D140" s="23" t="s">
        <v>23</v>
      </c>
      <c r="E140" s="23">
        <v>20</v>
      </c>
      <c r="F140" s="23">
        <v>400</v>
      </c>
      <c r="G140" s="54">
        <v>171</v>
      </c>
      <c r="H140" s="59">
        <v>166</v>
      </c>
      <c r="I140" s="21">
        <v>158</v>
      </c>
      <c r="J140" s="25"/>
      <c r="K140" s="25"/>
      <c r="L140" s="25">
        <v>200</v>
      </c>
      <c r="M140" s="7">
        <f t="shared" si="74"/>
        <v>4</v>
      </c>
      <c r="N140" s="14">
        <f t="shared" si="75"/>
        <v>18.300728582946274</v>
      </c>
      <c r="O140" s="26">
        <f t="shared" si="76"/>
        <v>10.532793429033827</v>
      </c>
      <c r="P140" s="26" t="str">
        <f t="shared" si="77"/>
        <v>да</v>
      </c>
      <c r="Q140" s="27">
        <f t="shared" si="78"/>
        <v>173.75</v>
      </c>
      <c r="R140" s="27">
        <f t="shared" si="79"/>
        <v>69500</v>
      </c>
      <c r="S140" s="51">
        <v>142.5</v>
      </c>
      <c r="T140" s="53">
        <f t="shared" si="80"/>
        <v>171</v>
      </c>
      <c r="U140">
        <f t="shared" si="71"/>
        <v>68400</v>
      </c>
      <c r="V140">
        <f t="shared" si="72"/>
        <v>66400</v>
      </c>
      <c r="W140">
        <f t="shared" si="73"/>
        <v>63200</v>
      </c>
    </row>
    <row r="141" spans="1:23" ht="15.75" thickBot="1" x14ac:dyDescent="0.3">
      <c r="A141" s="32" t="s">
        <v>186</v>
      </c>
      <c r="B141" s="32"/>
      <c r="C141" s="32" t="s">
        <v>187</v>
      </c>
      <c r="D141" s="23" t="s">
        <v>23</v>
      </c>
      <c r="E141" s="23">
        <v>20</v>
      </c>
      <c r="F141" s="23">
        <v>400</v>
      </c>
      <c r="G141" s="54">
        <v>140.4</v>
      </c>
      <c r="H141" s="59">
        <v>120</v>
      </c>
      <c r="I141" s="21">
        <v>125</v>
      </c>
      <c r="J141" s="25"/>
      <c r="K141" s="25"/>
      <c r="L141" s="25">
        <v>150</v>
      </c>
      <c r="M141" s="7">
        <f t="shared" si="74"/>
        <v>4</v>
      </c>
      <c r="N141" s="14">
        <f t="shared" si="75"/>
        <v>13.830762813380904</v>
      </c>
      <c r="O141" s="26">
        <f t="shared" si="76"/>
        <v>10.333031612537097</v>
      </c>
      <c r="P141" s="26" t="str">
        <f t="shared" si="77"/>
        <v>да</v>
      </c>
      <c r="Q141" s="27">
        <f t="shared" si="78"/>
        <v>133.85</v>
      </c>
      <c r="R141" s="27">
        <f t="shared" si="79"/>
        <v>53540</v>
      </c>
      <c r="S141" s="51">
        <v>117</v>
      </c>
      <c r="T141" s="53">
        <f t="shared" si="80"/>
        <v>140.4</v>
      </c>
      <c r="U141">
        <f t="shared" si="71"/>
        <v>56160</v>
      </c>
      <c r="V141">
        <f t="shared" si="72"/>
        <v>48000</v>
      </c>
      <c r="W141">
        <f t="shared" si="73"/>
        <v>50000</v>
      </c>
    </row>
    <row r="142" spans="1:23" ht="15.75" thickBot="1" x14ac:dyDescent="0.3">
      <c r="A142" s="32" t="s">
        <v>188</v>
      </c>
      <c r="B142" s="32"/>
      <c r="C142" s="32" t="s">
        <v>187</v>
      </c>
      <c r="D142" s="23" t="s">
        <v>23</v>
      </c>
      <c r="E142" s="23">
        <v>20</v>
      </c>
      <c r="F142" s="23">
        <v>400</v>
      </c>
      <c r="G142" s="54">
        <v>138.6</v>
      </c>
      <c r="H142" s="59">
        <v>85</v>
      </c>
      <c r="I142" s="21">
        <v>80</v>
      </c>
      <c r="J142" s="25"/>
      <c r="K142" s="25"/>
      <c r="L142" s="25">
        <v>90</v>
      </c>
      <c r="M142" s="7">
        <f t="shared" si="74"/>
        <v>4</v>
      </c>
      <c r="N142" s="14">
        <f t="shared" si="75"/>
        <v>27.109162042871528</v>
      </c>
      <c r="O142" s="26">
        <f t="shared" si="76"/>
        <v>27.549961425682447</v>
      </c>
      <c r="P142" s="26" t="str">
        <f t="shared" si="77"/>
        <v>да</v>
      </c>
      <c r="Q142" s="27">
        <f t="shared" si="78"/>
        <v>98.4</v>
      </c>
      <c r="R142" s="27">
        <f t="shared" si="79"/>
        <v>39360</v>
      </c>
      <c r="S142" s="51">
        <v>115.5</v>
      </c>
      <c r="T142" s="53">
        <f t="shared" si="80"/>
        <v>138.6</v>
      </c>
      <c r="U142">
        <f t="shared" si="71"/>
        <v>55440</v>
      </c>
      <c r="V142">
        <f t="shared" si="72"/>
        <v>34000</v>
      </c>
      <c r="W142">
        <f t="shared" si="73"/>
        <v>32000</v>
      </c>
    </row>
    <row r="143" spans="1:23" ht="15.75" thickBot="1" x14ac:dyDescent="0.3">
      <c r="A143" s="32" t="s">
        <v>189</v>
      </c>
      <c r="B143" s="32"/>
      <c r="C143" s="32" t="s">
        <v>187</v>
      </c>
      <c r="D143" s="23" t="s">
        <v>23</v>
      </c>
      <c r="E143" s="23">
        <v>20</v>
      </c>
      <c r="F143" s="23">
        <v>400</v>
      </c>
      <c r="G143" s="54">
        <v>57.599999999999994</v>
      </c>
      <c r="H143" s="59">
        <v>44</v>
      </c>
      <c r="I143" s="21">
        <v>46</v>
      </c>
      <c r="J143" s="25"/>
      <c r="K143" s="25"/>
      <c r="L143" s="25">
        <v>50</v>
      </c>
      <c r="M143" s="7">
        <f t="shared" si="74"/>
        <v>4</v>
      </c>
      <c r="N143" s="14">
        <f t="shared" si="75"/>
        <v>6.0088823142633299</v>
      </c>
      <c r="O143" s="26">
        <f t="shared" si="76"/>
        <v>12.163729381099857</v>
      </c>
      <c r="P143" s="26" t="str">
        <f t="shared" si="77"/>
        <v>да</v>
      </c>
      <c r="Q143" s="27">
        <f t="shared" si="78"/>
        <v>49.4</v>
      </c>
      <c r="R143" s="27">
        <f t="shared" si="79"/>
        <v>19760</v>
      </c>
      <c r="S143" s="51">
        <v>48</v>
      </c>
      <c r="T143" s="53">
        <f t="shared" si="80"/>
        <v>57.599999999999994</v>
      </c>
      <c r="U143">
        <f t="shared" si="71"/>
        <v>23039.999999999996</v>
      </c>
      <c r="V143">
        <f t="shared" si="72"/>
        <v>17600</v>
      </c>
      <c r="W143">
        <f t="shared" si="73"/>
        <v>18400</v>
      </c>
    </row>
    <row r="144" spans="1:23" ht="15.75" thickBot="1" x14ac:dyDescent="0.3">
      <c r="A144" s="37" t="s">
        <v>190</v>
      </c>
      <c r="B144" s="37"/>
      <c r="C144" s="37" t="s">
        <v>191</v>
      </c>
      <c r="D144" s="23" t="s">
        <v>23</v>
      </c>
      <c r="E144" s="23">
        <v>20</v>
      </c>
      <c r="F144" s="23">
        <v>400</v>
      </c>
      <c r="G144" s="54">
        <v>45</v>
      </c>
      <c r="H144" s="59">
        <v>32</v>
      </c>
      <c r="I144" s="21">
        <v>35</v>
      </c>
      <c r="J144" s="25"/>
      <c r="K144" s="25"/>
      <c r="L144" s="25">
        <v>30</v>
      </c>
      <c r="M144" s="7">
        <f t="shared" si="74"/>
        <v>4</v>
      </c>
      <c r="N144" s="14">
        <f t="shared" si="75"/>
        <v>6.6583281184793934</v>
      </c>
      <c r="O144" s="26">
        <f t="shared" si="76"/>
        <v>18.755853854871532</v>
      </c>
      <c r="P144" s="26" t="str">
        <f t="shared" si="77"/>
        <v>да</v>
      </c>
      <c r="Q144" s="27">
        <f t="shared" si="78"/>
        <v>35.5</v>
      </c>
      <c r="R144" s="27">
        <f t="shared" si="79"/>
        <v>14200</v>
      </c>
      <c r="S144" s="51">
        <v>37.5</v>
      </c>
      <c r="T144" s="53">
        <f t="shared" si="80"/>
        <v>45</v>
      </c>
      <c r="U144">
        <f t="shared" si="71"/>
        <v>18000</v>
      </c>
      <c r="V144">
        <f t="shared" si="72"/>
        <v>12800</v>
      </c>
      <c r="W144">
        <f t="shared" si="73"/>
        <v>14000</v>
      </c>
    </row>
    <row r="145" spans="1:23" ht="15.75" thickBot="1" x14ac:dyDescent="0.3">
      <c r="A145" s="32" t="s">
        <v>192</v>
      </c>
      <c r="B145" s="32"/>
      <c r="C145" s="32" t="s">
        <v>193</v>
      </c>
      <c r="D145" s="23" t="s">
        <v>23</v>
      </c>
      <c r="E145" s="23">
        <v>20</v>
      </c>
      <c r="F145" s="23">
        <v>400</v>
      </c>
      <c r="G145" s="54">
        <v>54</v>
      </c>
      <c r="H145" s="59">
        <v>36</v>
      </c>
      <c r="I145" s="21">
        <v>36</v>
      </c>
      <c r="J145" s="25"/>
      <c r="K145" s="25"/>
      <c r="L145" s="25">
        <v>40</v>
      </c>
      <c r="M145" s="7">
        <f t="shared" si="74"/>
        <v>4</v>
      </c>
      <c r="N145" s="14">
        <f t="shared" si="75"/>
        <v>8.5440037453175304</v>
      </c>
      <c r="O145" s="26">
        <f t="shared" si="76"/>
        <v>20.587960832090435</v>
      </c>
      <c r="P145" s="26" t="str">
        <f t="shared" si="77"/>
        <v>да</v>
      </c>
      <c r="Q145" s="27">
        <f t="shared" si="78"/>
        <v>41.5</v>
      </c>
      <c r="R145" s="27">
        <f t="shared" si="79"/>
        <v>16600</v>
      </c>
      <c r="S145" s="51">
        <v>45</v>
      </c>
      <c r="T145" s="53">
        <f t="shared" si="80"/>
        <v>54</v>
      </c>
      <c r="U145">
        <f t="shared" si="71"/>
        <v>21600</v>
      </c>
      <c r="V145">
        <f t="shared" si="72"/>
        <v>14400</v>
      </c>
      <c r="W145">
        <f t="shared" si="73"/>
        <v>14400</v>
      </c>
    </row>
    <row r="146" spans="1:23" ht="15.75" thickBot="1" x14ac:dyDescent="0.3">
      <c r="A146" s="32" t="s">
        <v>194</v>
      </c>
      <c r="B146" s="32"/>
      <c r="C146" s="32" t="s">
        <v>191</v>
      </c>
      <c r="D146" s="23" t="s">
        <v>23</v>
      </c>
      <c r="E146" s="23">
        <v>20</v>
      </c>
      <c r="F146" s="23">
        <v>400</v>
      </c>
      <c r="G146" s="54">
        <v>41.4</v>
      </c>
      <c r="H146" s="59">
        <v>41.4</v>
      </c>
      <c r="I146" s="21">
        <v>45</v>
      </c>
      <c r="J146" s="25"/>
      <c r="K146" s="25"/>
      <c r="L146" s="25">
        <v>40</v>
      </c>
      <c r="M146" s="7">
        <f t="shared" si="74"/>
        <v>4</v>
      </c>
      <c r="N146" s="14">
        <f t="shared" si="75"/>
        <v>2.1377558326431951</v>
      </c>
      <c r="O146" s="26">
        <f t="shared" si="76"/>
        <v>5.0959614604128607</v>
      </c>
      <c r="P146" s="26" t="str">
        <f t="shared" si="77"/>
        <v>да</v>
      </c>
      <c r="Q146" s="27">
        <f t="shared" si="78"/>
        <v>41.95</v>
      </c>
      <c r="R146" s="27">
        <f t="shared" si="79"/>
        <v>16780</v>
      </c>
      <c r="S146" s="51">
        <v>34.5</v>
      </c>
      <c r="T146" s="53">
        <f t="shared" si="80"/>
        <v>41.4</v>
      </c>
      <c r="U146">
        <f t="shared" si="71"/>
        <v>16560</v>
      </c>
      <c r="V146">
        <f t="shared" si="72"/>
        <v>16560</v>
      </c>
      <c r="W146">
        <f t="shared" si="73"/>
        <v>18000</v>
      </c>
    </row>
    <row r="147" spans="1:23" ht="15.75" hidden="1" thickBot="1" x14ac:dyDescent="0.3">
      <c r="A147" s="32" t="s">
        <v>195</v>
      </c>
      <c r="B147" s="32"/>
      <c r="C147" s="32" t="s">
        <v>187</v>
      </c>
      <c r="D147" s="23" t="s">
        <v>23</v>
      </c>
      <c r="E147" s="23">
        <v>20</v>
      </c>
      <c r="F147" s="23">
        <v>250</v>
      </c>
      <c r="G147" s="54">
        <v>46.8</v>
      </c>
      <c r="H147" s="59">
        <v>14</v>
      </c>
      <c r="I147" s="21">
        <v>18</v>
      </c>
      <c r="J147" s="25"/>
      <c r="K147" s="25"/>
      <c r="L147" s="25">
        <v>16</v>
      </c>
      <c r="M147" s="7">
        <f t="shared" si="74"/>
        <v>4</v>
      </c>
      <c r="N147" s="14">
        <f t="shared" si="75"/>
        <v>15.486338065103274</v>
      </c>
      <c r="O147" s="26">
        <f t="shared" si="76"/>
        <v>65.343198586933653</v>
      </c>
      <c r="P147" s="26" t="str">
        <f t="shared" si="77"/>
        <v>нет</v>
      </c>
      <c r="Q147" s="27">
        <f t="shared" si="78"/>
        <v>23.7</v>
      </c>
      <c r="R147" s="27">
        <f t="shared" si="79"/>
        <v>5925</v>
      </c>
      <c r="S147" s="51">
        <v>39</v>
      </c>
      <c r="T147" s="53">
        <f t="shared" si="80"/>
        <v>46.8</v>
      </c>
    </row>
    <row r="148" spans="1:23" ht="15.75" thickBot="1" x14ac:dyDescent="0.3">
      <c r="A148" s="32" t="s">
        <v>196</v>
      </c>
      <c r="B148" s="32"/>
      <c r="C148" s="32" t="s">
        <v>187</v>
      </c>
      <c r="D148" s="23" t="s">
        <v>23</v>
      </c>
      <c r="E148" s="23">
        <v>20</v>
      </c>
      <c r="F148" s="23">
        <v>400</v>
      </c>
      <c r="G148" s="54">
        <v>28.799999999999997</v>
      </c>
      <c r="H148" s="59">
        <v>27</v>
      </c>
      <c r="I148" s="21">
        <v>25</v>
      </c>
      <c r="J148" s="25"/>
      <c r="K148" s="25"/>
      <c r="L148" s="25">
        <v>30</v>
      </c>
      <c r="M148" s="7">
        <f t="shared" si="74"/>
        <v>4</v>
      </c>
      <c r="N148" s="14">
        <f t="shared" si="75"/>
        <v>2.1817424229271425</v>
      </c>
      <c r="O148" s="26">
        <f t="shared" si="76"/>
        <v>7.8763264365600811</v>
      </c>
      <c r="P148" s="26" t="str">
        <f t="shared" si="77"/>
        <v>да</v>
      </c>
      <c r="Q148" s="27">
        <f t="shared" si="78"/>
        <v>27.7</v>
      </c>
      <c r="R148" s="27">
        <f t="shared" si="79"/>
        <v>11080</v>
      </c>
      <c r="S148" s="51">
        <v>24</v>
      </c>
      <c r="T148" s="53">
        <f t="shared" si="80"/>
        <v>28.799999999999997</v>
      </c>
      <c r="U148">
        <f>F148*G148</f>
        <v>11519.999999999998</v>
      </c>
      <c r="V148">
        <f>H148*F148</f>
        <v>10800</v>
      </c>
      <c r="W148">
        <f>F148*I148</f>
        <v>10000</v>
      </c>
    </row>
    <row r="149" spans="1:23" ht="15.75" hidden="1" thickBot="1" x14ac:dyDescent="0.3">
      <c r="A149" s="32" t="s">
        <v>197</v>
      </c>
      <c r="B149" s="32"/>
      <c r="C149" s="32" t="s">
        <v>187</v>
      </c>
      <c r="D149" s="23" t="s">
        <v>23</v>
      </c>
      <c r="E149" s="23">
        <v>20</v>
      </c>
      <c r="F149" s="23">
        <v>250</v>
      </c>
      <c r="G149" s="54">
        <v>10.799999999999999</v>
      </c>
      <c r="H149" s="59">
        <v>12</v>
      </c>
      <c r="I149" s="21">
        <v>25</v>
      </c>
      <c r="J149" s="25"/>
      <c r="K149" s="25"/>
      <c r="L149" s="25">
        <v>32</v>
      </c>
      <c r="M149" s="7">
        <f t="shared" si="74"/>
        <v>4</v>
      </c>
      <c r="N149" s="14">
        <f t="shared" si="75"/>
        <v>10.28963880156474</v>
      </c>
      <c r="O149" s="26">
        <f t="shared" si="76"/>
        <v>51.577136849948566</v>
      </c>
      <c r="P149" s="26" t="str">
        <f t="shared" si="77"/>
        <v>нет</v>
      </c>
      <c r="Q149" s="27">
        <f t="shared" si="78"/>
        <v>19.95</v>
      </c>
      <c r="R149" s="27">
        <f t="shared" si="79"/>
        <v>4987.5</v>
      </c>
      <c r="S149" s="51">
        <v>9</v>
      </c>
      <c r="T149" s="53">
        <f t="shared" si="80"/>
        <v>10.799999999999999</v>
      </c>
    </row>
    <row r="150" spans="1:23" ht="39" hidden="1" thickBot="1" x14ac:dyDescent="0.3">
      <c r="A150" s="32" t="s">
        <v>198</v>
      </c>
      <c r="B150" s="32" t="s">
        <v>26</v>
      </c>
      <c r="C150" s="32" t="s">
        <v>199</v>
      </c>
      <c r="D150" s="23" t="s">
        <v>23</v>
      </c>
      <c r="E150" s="23">
        <v>20</v>
      </c>
      <c r="F150" s="23">
        <v>250</v>
      </c>
      <c r="G150" s="54">
        <v>10.799999999999999</v>
      </c>
      <c r="H150" s="59">
        <v>31</v>
      </c>
      <c r="I150" s="21">
        <v>35</v>
      </c>
      <c r="J150" s="25"/>
      <c r="K150" s="25"/>
      <c r="L150" s="25">
        <v>35</v>
      </c>
      <c r="M150" s="7">
        <f t="shared" si="74"/>
        <v>4</v>
      </c>
      <c r="N150" s="14">
        <f t="shared" si="75"/>
        <v>11.58778092072277</v>
      </c>
      <c r="O150" s="26">
        <f t="shared" si="76"/>
        <v>41.45896572709399</v>
      </c>
      <c r="P150" s="26" t="str">
        <f t="shared" si="77"/>
        <v>нет</v>
      </c>
      <c r="Q150" s="27">
        <f t="shared" si="78"/>
        <v>27.95</v>
      </c>
      <c r="R150" s="27">
        <f t="shared" si="79"/>
        <v>6987.5</v>
      </c>
      <c r="S150" s="51">
        <v>9</v>
      </c>
      <c r="T150" s="53">
        <f t="shared" si="80"/>
        <v>10.799999999999999</v>
      </c>
    </row>
    <row r="151" spans="1:23" ht="39" thickBot="1" x14ac:dyDescent="0.3">
      <c r="A151" s="32" t="s">
        <v>200</v>
      </c>
      <c r="B151" s="32" t="s">
        <v>26</v>
      </c>
      <c r="C151" s="32" t="s">
        <v>201</v>
      </c>
      <c r="D151" s="23" t="s">
        <v>23</v>
      </c>
      <c r="E151" s="23">
        <v>20</v>
      </c>
      <c r="F151" s="23">
        <v>400</v>
      </c>
      <c r="G151" s="54">
        <v>10.799999999999999</v>
      </c>
      <c r="H151" s="59">
        <v>22</v>
      </c>
      <c r="I151" s="21">
        <v>20</v>
      </c>
      <c r="J151" s="25"/>
      <c r="K151" s="25"/>
      <c r="L151" s="25">
        <v>25</v>
      </c>
      <c r="M151" s="7">
        <f t="shared" si="74"/>
        <v>4</v>
      </c>
      <c r="N151" s="14">
        <f t="shared" si="75"/>
        <v>6.1218189018188598</v>
      </c>
      <c r="O151" s="26">
        <f t="shared" si="76"/>
        <v>31.474647310122673</v>
      </c>
      <c r="P151" s="26" t="str">
        <f t="shared" si="77"/>
        <v>да</v>
      </c>
      <c r="Q151" s="27">
        <f t="shared" si="78"/>
        <v>19.45</v>
      </c>
      <c r="R151" s="27">
        <f t="shared" si="79"/>
        <v>7780</v>
      </c>
      <c r="S151" s="51">
        <v>9</v>
      </c>
      <c r="T151" s="53">
        <f t="shared" si="80"/>
        <v>10.799999999999999</v>
      </c>
      <c r="U151">
        <f t="shared" ref="U151:U163" si="81">F151*G151</f>
        <v>4320</v>
      </c>
      <c r="V151">
        <f t="shared" ref="V151:V163" si="82">H151*F151</f>
        <v>8800</v>
      </c>
      <c r="W151">
        <f t="shared" ref="W151:W163" si="83">F151*I151</f>
        <v>8000</v>
      </c>
    </row>
    <row r="152" spans="1:23" ht="26.25" thickBot="1" x14ac:dyDescent="0.3">
      <c r="A152" s="32" t="s">
        <v>202</v>
      </c>
      <c r="B152" s="32" t="s">
        <v>26</v>
      </c>
      <c r="C152" s="32" t="s">
        <v>203</v>
      </c>
      <c r="D152" s="23" t="s">
        <v>23</v>
      </c>
      <c r="E152" s="23">
        <v>20</v>
      </c>
      <c r="F152" s="23">
        <v>400</v>
      </c>
      <c r="G152" s="54">
        <v>35.819999999999993</v>
      </c>
      <c r="H152" s="59">
        <v>69</v>
      </c>
      <c r="I152" s="21">
        <v>65</v>
      </c>
      <c r="J152" s="25"/>
      <c r="K152" s="25"/>
      <c r="L152" s="25">
        <v>70</v>
      </c>
      <c r="M152" s="7">
        <f t="shared" si="74"/>
        <v>4</v>
      </c>
      <c r="N152" s="14">
        <f t="shared" si="75"/>
        <v>16.234370945620288</v>
      </c>
      <c r="O152" s="26">
        <f t="shared" si="76"/>
        <v>27.075335132789007</v>
      </c>
      <c r="P152" s="26" t="str">
        <f t="shared" si="77"/>
        <v>да</v>
      </c>
      <c r="Q152" s="27">
        <f t="shared" si="78"/>
        <v>59.96</v>
      </c>
      <c r="R152" s="27">
        <f t="shared" si="79"/>
        <v>23984</v>
      </c>
      <c r="S152" s="51">
        <v>29.849999999999998</v>
      </c>
      <c r="T152" s="53">
        <f t="shared" si="80"/>
        <v>35.819999999999993</v>
      </c>
      <c r="U152">
        <f t="shared" si="81"/>
        <v>14327.999999999996</v>
      </c>
      <c r="V152">
        <f t="shared" si="82"/>
        <v>27600</v>
      </c>
      <c r="W152">
        <f t="shared" si="83"/>
        <v>26000</v>
      </c>
    </row>
    <row r="153" spans="1:23" ht="26.25" thickBot="1" x14ac:dyDescent="0.3">
      <c r="A153" s="32" t="s">
        <v>204</v>
      </c>
      <c r="B153" s="32" t="s">
        <v>26</v>
      </c>
      <c r="C153" s="32" t="s">
        <v>203</v>
      </c>
      <c r="D153" s="23" t="s">
        <v>23</v>
      </c>
      <c r="E153" s="23">
        <v>20</v>
      </c>
      <c r="F153" s="23">
        <v>400</v>
      </c>
      <c r="G153" s="54">
        <v>59.921999999999997</v>
      </c>
      <c r="H153" s="59">
        <v>53</v>
      </c>
      <c r="I153" s="21">
        <v>49</v>
      </c>
      <c r="J153" s="25"/>
      <c r="K153" s="25"/>
      <c r="L153" s="25">
        <v>50</v>
      </c>
      <c r="M153" s="7">
        <f t="shared" si="74"/>
        <v>4</v>
      </c>
      <c r="N153" s="14">
        <f t="shared" si="75"/>
        <v>4.9299277885177979</v>
      </c>
      <c r="O153" s="26">
        <f t="shared" si="76"/>
        <v>9.3052619639822538</v>
      </c>
      <c r="P153" s="26" t="str">
        <f t="shared" si="77"/>
        <v>да</v>
      </c>
      <c r="Q153" s="27">
        <f t="shared" si="78"/>
        <v>52.98</v>
      </c>
      <c r="R153" s="27">
        <f t="shared" si="79"/>
        <v>21192</v>
      </c>
      <c r="S153" s="51">
        <v>49.935000000000002</v>
      </c>
      <c r="T153" s="53">
        <f t="shared" si="80"/>
        <v>59.921999999999997</v>
      </c>
      <c r="U153">
        <f t="shared" si="81"/>
        <v>23968.799999999999</v>
      </c>
      <c r="V153">
        <f t="shared" si="82"/>
        <v>21200</v>
      </c>
      <c r="W153">
        <f t="shared" si="83"/>
        <v>19600</v>
      </c>
    </row>
    <row r="154" spans="1:23" ht="15.75" thickBot="1" x14ac:dyDescent="0.3">
      <c r="A154" s="32" t="s">
        <v>205</v>
      </c>
      <c r="B154" s="32"/>
      <c r="C154" s="32" t="s">
        <v>206</v>
      </c>
      <c r="D154" s="23" t="s">
        <v>23</v>
      </c>
      <c r="E154" s="23">
        <v>20</v>
      </c>
      <c r="F154" s="23">
        <v>400</v>
      </c>
      <c r="G154" s="54">
        <v>3.5999999999999996</v>
      </c>
      <c r="H154" s="59">
        <v>3.4</v>
      </c>
      <c r="I154" s="21">
        <v>3.5</v>
      </c>
      <c r="J154" s="25"/>
      <c r="K154" s="25"/>
      <c r="L154" s="25">
        <v>4</v>
      </c>
      <c r="M154" s="7">
        <f t="shared" si="74"/>
        <v>4</v>
      </c>
      <c r="N154" s="14">
        <f t="shared" si="75"/>
        <v>0.26305892875931813</v>
      </c>
      <c r="O154" s="26">
        <f t="shared" si="76"/>
        <v>7.246802445160279</v>
      </c>
      <c r="P154" s="26" t="str">
        <f t="shared" si="77"/>
        <v>да</v>
      </c>
      <c r="Q154" s="27">
        <f t="shared" si="78"/>
        <v>3.63</v>
      </c>
      <c r="R154" s="27">
        <f t="shared" si="79"/>
        <v>1452</v>
      </c>
      <c r="S154" s="51">
        <v>3</v>
      </c>
      <c r="T154" s="53">
        <f t="shared" si="80"/>
        <v>3.5999999999999996</v>
      </c>
      <c r="U154">
        <f t="shared" si="81"/>
        <v>1439.9999999999998</v>
      </c>
      <c r="V154">
        <f t="shared" si="82"/>
        <v>1360</v>
      </c>
      <c r="W154">
        <f t="shared" si="83"/>
        <v>1400</v>
      </c>
    </row>
    <row r="155" spans="1:23" ht="15.75" thickBot="1" x14ac:dyDescent="0.3">
      <c r="A155" s="32" t="s">
        <v>207</v>
      </c>
      <c r="B155" s="32"/>
      <c r="C155" s="32" t="s">
        <v>208</v>
      </c>
      <c r="D155" s="23" t="s">
        <v>23</v>
      </c>
      <c r="E155" s="23">
        <v>20</v>
      </c>
      <c r="F155" s="23">
        <v>400</v>
      </c>
      <c r="G155" s="54">
        <v>0.53999999999999992</v>
      </c>
      <c r="H155" s="59">
        <v>1</v>
      </c>
      <c r="I155" s="21">
        <v>1.2</v>
      </c>
      <c r="J155" s="25"/>
      <c r="K155" s="25"/>
      <c r="L155" s="25">
        <v>1</v>
      </c>
      <c r="M155" s="7">
        <f t="shared" si="74"/>
        <v>4</v>
      </c>
      <c r="N155" s="14">
        <f t="shared" si="75"/>
        <v>0.27976180344476387</v>
      </c>
      <c r="O155" s="26">
        <f t="shared" si="76"/>
        <v>29.761893983485521</v>
      </c>
      <c r="P155" s="26" t="str">
        <f t="shared" si="77"/>
        <v>да</v>
      </c>
      <c r="Q155" s="27">
        <f t="shared" si="78"/>
        <v>0.94</v>
      </c>
      <c r="R155" s="27">
        <f t="shared" si="79"/>
        <v>376</v>
      </c>
      <c r="S155" s="51">
        <v>0.44999999999999996</v>
      </c>
      <c r="T155" s="53">
        <f t="shared" si="80"/>
        <v>0.53999999999999992</v>
      </c>
      <c r="U155">
        <f t="shared" si="81"/>
        <v>215.99999999999997</v>
      </c>
      <c r="V155">
        <f t="shared" si="82"/>
        <v>400</v>
      </c>
      <c r="W155">
        <f t="shared" si="83"/>
        <v>480</v>
      </c>
    </row>
    <row r="156" spans="1:23" ht="15.75" thickBot="1" x14ac:dyDescent="0.3">
      <c r="A156" s="32" t="s">
        <v>287</v>
      </c>
      <c r="B156" s="32"/>
      <c r="C156" s="32" t="s">
        <v>288</v>
      </c>
      <c r="D156" s="23" t="s">
        <v>23</v>
      </c>
      <c r="E156" s="23">
        <v>20</v>
      </c>
      <c r="F156" s="23">
        <v>400</v>
      </c>
      <c r="G156" s="54">
        <v>144</v>
      </c>
      <c r="H156" s="59">
        <v>299</v>
      </c>
      <c r="I156" s="21">
        <v>269</v>
      </c>
      <c r="J156" s="25"/>
      <c r="K156" s="25"/>
      <c r="L156" s="25">
        <v>300</v>
      </c>
      <c r="M156" s="7">
        <f t="shared" si="74"/>
        <v>4</v>
      </c>
      <c r="N156" s="14">
        <f t="shared" si="75"/>
        <v>74.076536996091633</v>
      </c>
      <c r="O156" s="26">
        <f t="shared" si="76"/>
        <v>29.279263634818825</v>
      </c>
      <c r="P156" s="26" t="str">
        <f t="shared" si="77"/>
        <v>да</v>
      </c>
      <c r="Q156" s="27">
        <f t="shared" si="78"/>
        <v>253</v>
      </c>
      <c r="R156" s="27">
        <f t="shared" si="79"/>
        <v>101200</v>
      </c>
      <c r="S156" s="51">
        <v>120</v>
      </c>
      <c r="T156" s="53">
        <f t="shared" si="80"/>
        <v>144</v>
      </c>
      <c r="U156">
        <f t="shared" si="81"/>
        <v>57600</v>
      </c>
      <c r="V156">
        <f t="shared" si="82"/>
        <v>119600</v>
      </c>
      <c r="W156">
        <f t="shared" si="83"/>
        <v>107600</v>
      </c>
    </row>
    <row r="157" spans="1:23" ht="15.75" thickBot="1" x14ac:dyDescent="0.3">
      <c r="A157" s="32" t="s">
        <v>209</v>
      </c>
      <c r="B157" s="32"/>
      <c r="C157" s="32" t="s">
        <v>210</v>
      </c>
      <c r="D157" s="23" t="s">
        <v>23</v>
      </c>
      <c r="E157" s="23">
        <v>20</v>
      </c>
      <c r="F157" s="23">
        <v>400</v>
      </c>
      <c r="G157" s="54">
        <v>25.2</v>
      </c>
      <c r="H157" s="59">
        <v>21</v>
      </c>
      <c r="I157" s="21">
        <v>20</v>
      </c>
      <c r="J157" s="25"/>
      <c r="K157" s="25"/>
      <c r="L157" s="25">
        <v>25</v>
      </c>
      <c r="M157" s="7">
        <f t="shared" si="74"/>
        <v>4</v>
      </c>
      <c r="N157" s="14">
        <f t="shared" si="75"/>
        <v>2.6882460204874601</v>
      </c>
      <c r="O157" s="26">
        <f t="shared" si="76"/>
        <v>11.790552721436228</v>
      </c>
      <c r="P157" s="26" t="str">
        <f t="shared" si="77"/>
        <v>да</v>
      </c>
      <c r="Q157" s="27">
        <f t="shared" si="78"/>
        <v>22.8</v>
      </c>
      <c r="R157" s="27">
        <f t="shared" si="79"/>
        <v>9120</v>
      </c>
      <c r="S157" s="51">
        <v>21</v>
      </c>
      <c r="T157" s="53">
        <f t="shared" si="80"/>
        <v>25.2</v>
      </c>
      <c r="U157">
        <f t="shared" si="81"/>
        <v>10080</v>
      </c>
      <c r="V157">
        <f t="shared" si="82"/>
        <v>8400</v>
      </c>
      <c r="W157">
        <f t="shared" si="83"/>
        <v>8000</v>
      </c>
    </row>
    <row r="158" spans="1:23" ht="39" thickBot="1" x14ac:dyDescent="0.3">
      <c r="A158" s="32" t="s">
        <v>211</v>
      </c>
      <c r="B158" s="32"/>
      <c r="C158" s="32" t="s">
        <v>212</v>
      </c>
      <c r="D158" s="23" t="s">
        <v>23</v>
      </c>
      <c r="E158" s="23">
        <v>20</v>
      </c>
      <c r="F158" s="23">
        <v>400</v>
      </c>
      <c r="G158" s="54">
        <v>50.4</v>
      </c>
      <c r="H158" s="59">
        <v>44</v>
      </c>
      <c r="I158" s="21">
        <v>52</v>
      </c>
      <c r="J158" s="25"/>
      <c r="K158" s="25"/>
      <c r="L158" s="25">
        <v>46</v>
      </c>
      <c r="M158" s="7">
        <f t="shared" si="74"/>
        <v>4</v>
      </c>
      <c r="N158" s="14">
        <f t="shared" si="75"/>
        <v>3.7291643389191989</v>
      </c>
      <c r="O158" s="26">
        <f t="shared" si="76"/>
        <v>7.7529404135534277</v>
      </c>
      <c r="P158" s="26" t="str">
        <f t="shared" si="77"/>
        <v>да</v>
      </c>
      <c r="Q158" s="27">
        <f t="shared" si="78"/>
        <v>48.1</v>
      </c>
      <c r="R158" s="27">
        <f t="shared" si="79"/>
        <v>19240</v>
      </c>
      <c r="S158" s="51">
        <v>42</v>
      </c>
      <c r="T158" s="53">
        <f t="shared" si="80"/>
        <v>50.4</v>
      </c>
      <c r="U158">
        <f t="shared" si="81"/>
        <v>20160</v>
      </c>
      <c r="V158">
        <f t="shared" si="82"/>
        <v>17600</v>
      </c>
      <c r="W158">
        <f t="shared" si="83"/>
        <v>20800</v>
      </c>
    </row>
    <row r="159" spans="1:23" ht="26.25" thickBot="1" x14ac:dyDescent="0.3">
      <c r="A159" s="32" t="s">
        <v>213</v>
      </c>
      <c r="B159" s="32" t="s">
        <v>26</v>
      </c>
      <c r="C159" s="32" t="s">
        <v>214</v>
      </c>
      <c r="D159" s="23" t="s">
        <v>23</v>
      </c>
      <c r="E159" s="23">
        <v>20</v>
      </c>
      <c r="F159" s="23">
        <v>400</v>
      </c>
      <c r="G159" s="54">
        <v>45</v>
      </c>
      <c r="H159" s="59">
        <v>42</v>
      </c>
      <c r="I159" s="21">
        <v>52</v>
      </c>
      <c r="J159" s="25"/>
      <c r="K159" s="25"/>
      <c r="L159" s="25">
        <v>50</v>
      </c>
      <c r="M159" s="7">
        <f t="shared" si="74"/>
        <v>4</v>
      </c>
      <c r="N159" s="14">
        <f t="shared" si="75"/>
        <v>4.5734742446707477</v>
      </c>
      <c r="O159" s="26">
        <f t="shared" si="76"/>
        <v>9.6793105707317419</v>
      </c>
      <c r="P159" s="26" t="str">
        <f t="shared" si="77"/>
        <v>да</v>
      </c>
      <c r="Q159" s="27">
        <f t="shared" si="78"/>
        <v>47.25</v>
      </c>
      <c r="R159" s="27">
        <f t="shared" si="79"/>
        <v>18900</v>
      </c>
      <c r="S159" s="51">
        <v>37.5</v>
      </c>
      <c r="T159" s="53">
        <f t="shared" si="80"/>
        <v>45</v>
      </c>
      <c r="U159">
        <f t="shared" si="81"/>
        <v>18000</v>
      </c>
      <c r="V159">
        <f t="shared" si="82"/>
        <v>16800</v>
      </c>
      <c r="W159">
        <f t="shared" si="83"/>
        <v>20800</v>
      </c>
    </row>
    <row r="160" spans="1:23" ht="25.5" x14ac:dyDescent="0.25">
      <c r="A160" s="50" t="s">
        <v>215</v>
      </c>
      <c r="B160" s="50" t="s">
        <v>26</v>
      </c>
      <c r="C160" s="50" t="s">
        <v>216</v>
      </c>
      <c r="D160" s="23" t="s">
        <v>23</v>
      </c>
      <c r="E160" s="23">
        <v>20</v>
      </c>
      <c r="F160" s="23">
        <v>400</v>
      </c>
      <c r="G160" s="54">
        <v>41.4</v>
      </c>
      <c r="H160" s="59">
        <v>40</v>
      </c>
      <c r="I160" s="21">
        <v>39</v>
      </c>
      <c r="J160" s="25"/>
      <c r="K160" s="25"/>
      <c r="L160" s="25">
        <v>45</v>
      </c>
      <c r="M160" s="7">
        <f t="shared" si="74"/>
        <v>4</v>
      </c>
      <c r="N160" s="14">
        <f t="shared" si="75"/>
        <v>2.6248809496813377</v>
      </c>
      <c r="O160" s="26">
        <f t="shared" si="76"/>
        <v>6.3479587658557133</v>
      </c>
      <c r="P160" s="26" t="str">
        <f t="shared" si="77"/>
        <v>да</v>
      </c>
      <c r="Q160" s="27">
        <f t="shared" si="78"/>
        <v>41.35</v>
      </c>
      <c r="R160" s="27">
        <f t="shared" si="79"/>
        <v>16540</v>
      </c>
      <c r="S160" s="51">
        <v>34.5</v>
      </c>
      <c r="T160" s="53">
        <f t="shared" si="80"/>
        <v>41.4</v>
      </c>
      <c r="U160">
        <f t="shared" si="81"/>
        <v>16560</v>
      </c>
      <c r="V160">
        <f t="shared" si="82"/>
        <v>16000</v>
      </c>
      <c r="W160">
        <f t="shared" si="83"/>
        <v>15600</v>
      </c>
    </row>
    <row r="161" spans="1:23" ht="27" customHeight="1" x14ac:dyDescent="0.25">
      <c r="A161" s="46" t="s">
        <v>289</v>
      </c>
      <c r="B161" s="46" t="s">
        <v>26</v>
      </c>
      <c r="C161" s="46" t="s">
        <v>314</v>
      </c>
      <c r="D161" s="23" t="s">
        <v>23</v>
      </c>
      <c r="E161" s="23">
        <v>20</v>
      </c>
      <c r="F161" s="23">
        <v>400</v>
      </c>
      <c r="G161" s="54">
        <v>50.4</v>
      </c>
      <c r="H161" s="59">
        <v>50</v>
      </c>
      <c r="I161" s="21">
        <v>62</v>
      </c>
      <c r="J161" s="25"/>
      <c r="K161" s="25"/>
      <c r="L161" s="25">
        <v>49</v>
      </c>
      <c r="M161" s="7">
        <f t="shared" si="74"/>
        <v>4</v>
      </c>
      <c r="N161" s="14">
        <f t="shared" si="75"/>
        <v>6.1283494243284355</v>
      </c>
      <c r="O161" s="26">
        <f t="shared" si="76"/>
        <v>11.595741578672536</v>
      </c>
      <c r="P161" s="26" t="str">
        <f t="shared" si="77"/>
        <v>да</v>
      </c>
      <c r="Q161" s="27">
        <f t="shared" si="78"/>
        <v>52.85</v>
      </c>
      <c r="R161" s="27">
        <f t="shared" si="79"/>
        <v>21140</v>
      </c>
      <c r="S161" s="51">
        <v>42</v>
      </c>
      <c r="T161" s="53">
        <f t="shared" si="80"/>
        <v>50.4</v>
      </c>
      <c r="U161">
        <f t="shared" si="81"/>
        <v>20160</v>
      </c>
      <c r="V161">
        <f t="shared" si="82"/>
        <v>20000</v>
      </c>
      <c r="W161">
        <f t="shared" si="83"/>
        <v>24800</v>
      </c>
    </row>
    <row r="162" spans="1:23" ht="51" x14ac:dyDescent="0.25">
      <c r="A162" s="50" t="s">
        <v>217</v>
      </c>
      <c r="B162" s="39"/>
      <c r="C162" s="50" t="s">
        <v>312</v>
      </c>
      <c r="D162" s="23" t="s">
        <v>23</v>
      </c>
      <c r="E162" s="23">
        <v>20</v>
      </c>
      <c r="F162" s="23">
        <v>400</v>
      </c>
      <c r="G162" s="54">
        <v>86.399999999999991</v>
      </c>
      <c r="H162" s="59">
        <v>82</v>
      </c>
      <c r="I162" s="21">
        <v>100</v>
      </c>
      <c r="J162" s="25"/>
      <c r="K162" s="25"/>
      <c r="L162" s="25">
        <v>90</v>
      </c>
      <c r="M162" s="7">
        <f t="shared" si="74"/>
        <v>4</v>
      </c>
      <c r="N162" s="14">
        <f t="shared" si="75"/>
        <v>7.6663768061146946</v>
      </c>
      <c r="O162" s="26">
        <f t="shared" si="76"/>
        <v>8.5562241139672945</v>
      </c>
      <c r="P162" s="26" t="str">
        <f t="shared" si="77"/>
        <v>да</v>
      </c>
      <c r="Q162" s="27">
        <f t="shared" si="78"/>
        <v>89.6</v>
      </c>
      <c r="R162" s="27">
        <f t="shared" si="79"/>
        <v>35840</v>
      </c>
      <c r="S162" s="51">
        <v>72</v>
      </c>
      <c r="T162" s="53">
        <f t="shared" si="80"/>
        <v>86.399999999999991</v>
      </c>
      <c r="U162">
        <f t="shared" si="81"/>
        <v>34560</v>
      </c>
      <c r="V162">
        <f t="shared" si="82"/>
        <v>32800</v>
      </c>
      <c r="W162">
        <f t="shared" si="83"/>
        <v>40000</v>
      </c>
    </row>
    <row r="163" spans="1:23" ht="242.25" x14ac:dyDescent="0.25">
      <c r="A163" s="46" t="s">
        <v>290</v>
      </c>
      <c r="B163" s="46"/>
      <c r="C163" s="46" t="s">
        <v>313</v>
      </c>
      <c r="D163" s="23" t="s">
        <v>23</v>
      </c>
      <c r="E163" s="23">
        <v>20</v>
      </c>
      <c r="F163" s="23">
        <v>400</v>
      </c>
      <c r="G163" s="54">
        <v>900</v>
      </c>
      <c r="H163" s="59">
        <v>880</v>
      </c>
      <c r="I163" s="21">
        <v>900</v>
      </c>
      <c r="J163" s="25"/>
      <c r="K163" s="25"/>
      <c r="L163" s="25">
        <v>800</v>
      </c>
      <c r="M163" s="7">
        <f t="shared" si="74"/>
        <v>4</v>
      </c>
      <c r="N163" s="14">
        <f t="shared" si="75"/>
        <v>47.609522856952331</v>
      </c>
      <c r="O163" s="26">
        <f t="shared" si="76"/>
        <v>5.4723589490749802</v>
      </c>
      <c r="P163" s="26" t="str">
        <f t="shared" si="77"/>
        <v>да</v>
      </c>
      <c r="Q163" s="27">
        <f t="shared" si="78"/>
        <v>870</v>
      </c>
      <c r="R163" s="27">
        <f t="shared" si="79"/>
        <v>348000</v>
      </c>
      <c r="S163" s="51">
        <v>750</v>
      </c>
      <c r="T163" s="53">
        <f t="shared" si="80"/>
        <v>900</v>
      </c>
      <c r="U163">
        <f t="shared" si="81"/>
        <v>360000</v>
      </c>
      <c r="V163">
        <f t="shared" si="82"/>
        <v>352000</v>
      </c>
      <c r="W163">
        <f t="shared" si="83"/>
        <v>360000</v>
      </c>
    </row>
    <row r="164" spans="1:23" ht="15.75" hidden="1" thickBot="1" x14ac:dyDescent="0.3">
      <c r="A164" s="32" t="s">
        <v>218</v>
      </c>
      <c r="B164" s="32"/>
      <c r="C164" s="32" t="s">
        <v>219</v>
      </c>
      <c r="D164" s="23" t="s">
        <v>23</v>
      </c>
      <c r="E164" s="23">
        <v>20</v>
      </c>
      <c r="F164" s="23">
        <v>250</v>
      </c>
      <c r="G164" s="54">
        <v>19.8</v>
      </c>
      <c r="H164" s="59">
        <v>2.2000000000000002</v>
      </c>
      <c r="I164" s="21">
        <v>3</v>
      </c>
      <c r="J164" s="25"/>
      <c r="K164" s="25"/>
      <c r="L164" s="25">
        <v>2.5</v>
      </c>
      <c r="M164" s="7">
        <f t="shared" si="74"/>
        <v>4</v>
      </c>
      <c r="N164" s="14">
        <f t="shared" si="75"/>
        <v>8.6229847887298678</v>
      </c>
      <c r="O164" s="26">
        <f t="shared" si="76"/>
        <v>125.33408123153878</v>
      </c>
      <c r="P164" s="26" t="str">
        <f t="shared" si="77"/>
        <v>нет</v>
      </c>
      <c r="Q164" s="27">
        <f t="shared" si="78"/>
        <v>6.88</v>
      </c>
      <c r="R164" s="27">
        <f t="shared" si="79"/>
        <v>1720</v>
      </c>
      <c r="S164" s="51">
        <v>16.5</v>
      </c>
      <c r="T164" s="53">
        <f t="shared" si="80"/>
        <v>19.8</v>
      </c>
    </row>
    <row r="165" spans="1:23" ht="26.25" hidden="1" thickBot="1" x14ac:dyDescent="0.3">
      <c r="A165" s="32" t="s">
        <v>291</v>
      </c>
      <c r="B165" s="32"/>
      <c r="C165" s="32" t="s">
        <v>292</v>
      </c>
      <c r="D165" s="23" t="s">
        <v>23</v>
      </c>
      <c r="E165" s="23">
        <v>20</v>
      </c>
      <c r="F165" s="23">
        <v>250</v>
      </c>
      <c r="G165" s="54">
        <v>27</v>
      </c>
      <c r="H165" s="59">
        <v>27</v>
      </c>
      <c r="I165" s="21">
        <v>32</v>
      </c>
      <c r="J165" s="25"/>
      <c r="K165" s="25"/>
      <c r="L165" s="25">
        <v>62</v>
      </c>
      <c r="M165" s="7">
        <f t="shared" si="74"/>
        <v>4</v>
      </c>
      <c r="N165" s="14">
        <f t="shared" si="75"/>
        <v>16.832508230603462</v>
      </c>
      <c r="O165" s="26">
        <f t="shared" si="76"/>
        <v>45.493265488117466</v>
      </c>
      <c r="P165" s="26" t="str">
        <f t="shared" si="77"/>
        <v>нет</v>
      </c>
      <c r="Q165" s="27">
        <f t="shared" si="78"/>
        <v>37</v>
      </c>
      <c r="R165" s="27">
        <f t="shared" si="79"/>
        <v>9250</v>
      </c>
      <c r="S165" s="51">
        <v>22.5</v>
      </c>
      <c r="T165" s="53">
        <f t="shared" si="80"/>
        <v>27</v>
      </c>
    </row>
    <row r="166" spans="1:23" ht="128.25" hidden="1" thickBot="1" x14ac:dyDescent="0.3">
      <c r="A166" s="32" t="s">
        <v>293</v>
      </c>
      <c r="B166" s="32"/>
      <c r="C166" s="32" t="s">
        <v>294</v>
      </c>
      <c r="D166" s="23" t="s">
        <v>23</v>
      </c>
      <c r="E166" s="23">
        <v>20</v>
      </c>
      <c r="F166" s="23">
        <v>250</v>
      </c>
      <c r="G166" s="54">
        <v>142.19999999999999</v>
      </c>
      <c r="H166" s="59" t="s">
        <v>325</v>
      </c>
      <c r="I166" s="21"/>
      <c r="J166" s="25"/>
      <c r="K166" s="25"/>
      <c r="L166" s="25"/>
      <c r="M166" s="7">
        <f t="shared" si="74"/>
        <v>1</v>
      </c>
      <c r="N166" s="14" t="e">
        <f t="shared" si="75"/>
        <v>#VALUE!</v>
      </c>
      <c r="O166" s="26" t="e">
        <f t="shared" si="76"/>
        <v>#VALUE!</v>
      </c>
      <c r="P166" s="26" t="e">
        <f t="shared" si="77"/>
        <v>#VALUE!</v>
      </c>
      <c r="Q166" s="27">
        <f t="shared" si="78"/>
        <v>142.19999999999999</v>
      </c>
      <c r="R166" s="27">
        <f t="shared" si="79"/>
        <v>35550</v>
      </c>
      <c r="S166" s="51">
        <v>118.5</v>
      </c>
      <c r="T166" s="53">
        <f t="shared" si="80"/>
        <v>142.19999999999999</v>
      </c>
    </row>
    <row r="167" spans="1:23" ht="26.25" hidden="1" thickBot="1" x14ac:dyDescent="0.3">
      <c r="A167" s="32" t="s">
        <v>295</v>
      </c>
      <c r="B167" s="32" t="s">
        <v>26</v>
      </c>
      <c r="C167" s="32" t="s">
        <v>296</v>
      </c>
      <c r="D167" s="23" t="s">
        <v>23</v>
      </c>
      <c r="E167" s="23">
        <v>20</v>
      </c>
      <c r="F167" s="23">
        <v>250</v>
      </c>
      <c r="G167" s="54">
        <v>522</v>
      </c>
      <c r="H167" s="59" t="s">
        <v>325</v>
      </c>
      <c r="I167" s="21"/>
      <c r="J167" s="25"/>
      <c r="K167" s="25"/>
      <c r="L167" s="25"/>
      <c r="M167" s="7">
        <f t="shared" si="74"/>
        <v>1</v>
      </c>
      <c r="N167" s="14" t="e">
        <f t="shared" si="75"/>
        <v>#VALUE!</v>
      </c>
      <c r="O167" s="26" t="e">
        <f t="shared" si="76"/>
        <v>#VALUE!</v>
      </c>
      <c r="P167" s="26" t="e">
        <f t="shared" si="77"/>
        <v>#VALUE!</v>
      </c>
      <c r="Q167" s="27">
        <f t="shared" si="78"/>
        <v>522</v>
      </c>
      <c r="R167" s="27">
        <f t="shared" si="79"/>
        <v>130500</v>
      </c>
      <c r="S167" s="51">
        <v>435</v>
      </c>
      <c r="T167" s="53">
        <f t="shared" si="80"/>
        <v>522</v>
      </c>
    </row>
    <row r="168" spans="1:23" ht="15.75" hidden="1" thickBot="1" x14ac:dyDescent="0.3">
      <c r="A168" s="32" t="s">
        <v>220</v>
      </c>
      <c r="B168" s="32"/>
      <c r="C168" s="32" t="s">
        <v>221</v>
      </c>
      <c r="D168" s="23" t="s">
        <v>23</v>
      </c>
      <c r="E168" s="23">
        <v>20</v>
      </c>
      <c r="F168" s="23">
        <v>250</v>
      </c>
      <c r="G168" s="54">
        <v>43.199999999999996</v>
      </c>
      <c r="H168" s="59">
        <v>15</v>
      </c>
      <c r="I168" s="21">
        <v>25</v>
      </c>
      <c r="J168" s="25"/>
      <c r="K168" s="25"/>
      <c r="L168" s="25">
        <v>19</v>
      </c>
      <c r="M168" s="7">
        <f t="shared" si="74"/>
        <v>4</v>
      </c>
      <c r="N168" s="14">
        <f t="shared" si="75"/>
        <v>12.463680569291451</v>
      </c>
      <c r="O168" s="26">
        <f t="shared" si="76"/>
        <v>48.781528646933268</v>
      </c>
      <c r="P168" s="26" t="str">
        <f t="shared" si="77"/>
        <v>нет</v>
      </c>
      <c r="Q168" s="27">
        <f t="shared" si="78"/>
        <v>25.55</v>
      </c>
      <c r="R168" s="27">
        <f t="shared" si="79"/>
        <v>6387.5</v>
      </c>
      <c r="S168" s="51">
        <v>36</v>
      </c>
      <c r="T168" s="53">
        <f t="shared" si="80"/>
        <v>43.199999999999996</v>
      </c>
    </row>
    <row r="169" spans="1:23" ht="39" hidden="1" thickBot="1" x14ac:dyDescent="0.3">
      <c r="A169" s="32" t="s">
        <v>297</v>
      </c>
      <c r="B169" s="32"/>
      <c r="C169" s="32" t="s">
        <v>221</v>
      </c>
      <c r="D169" s="23" t="s">
        <v>23</v>
      </c>
      <c r="E169" s="23">
        <v>20</v>
      </c>
      <c r="F169" s="23">
        <v>250</v>
      </c>
      <c r="G169" s="54">
        <v>162</v>
      </c>
      <c r="H169" s="59">
        <v>29</v>
      </c>
      <c r="I169" s="21">
        <v>30</v>
      </c>
      <c r="J169" s="25"/>
      <c r="K169" s="25"/>
      <c r="L169" s="25">
        <v>35</v>
      </c>
      <c r="M169" s="7">
        <f t="shared" si="74"/>
        <v>4</v>
      </c>
      <c r="N169" s="14">
        <f t="shared" si="75"/>
        <v>65.386033167132354</v>
      </c>
      <c r="O169" s="26">
        <f t="shared" si="76"/>
        <v>102.1656768236443</v>
      </c>
      <c r="P169" s="26" t="str">
        <f t="shared" si="77"/>
        <v>нет</v>
      </c>
      <c r="Q169" s="27">
        <f t="shared" si="78"/>
        <v>64</v>
      </c>
      <c r="R169" s="27">
        <f t="shared" si="79"/>
        <v>16000</v>
      </c>
      <c r="S169" s="51">
        <v>135</v>
      </c>
      <c r="T169" s="53">
        <f t="shared" si="80"/>
        <v>162</v>
      </c>
    </row>
    <row r="170" spans="1:23" ht="15.75" hidden="1" thickBot="1" x14ac:dyDescent="0.3">
      <c r="A170" s="32" t="s">
        <v>222</v>
      </c>
      <c r="B170" s="32"/>
      <c r="C170" s="32" t="s">
        <v>223</v>
      </c>
      <c r="D170" s="23" t="s">
        <v>23</v>
      </c>
      <c r="E170" s="23">
        <v>20</v>
      </c>
      <c r="F170" s="23">
        <v>250</v>
      </c>
      <c r="G170" s="54">
        <v>36</v>
      </c>
      <c r="H170" s="59">
        <v>15</v>
      </c>
      <c r="I170" s="21">
        <v>17</v>
      </c>
      <c r="J170" s="25"/>
      <c r="K170" s="25"/>
      <c r="L170" s="25">
        <v>20</v>
      </c>
      <c r="M170" s="7">
        <f t="shared" si="74"/>
        <v>4</v>
      </c>
      <c r="N170" s="14">
        <f t="shared" si="75"/>
        <v>9.556847457887633</v>
      </c>
      <c r="O170" s="26">
        <f t="shared" si="76"/>
        <v>43.440215717671059</v>
      </c>
      <c r="P170" s="26" t="str">
        <f t="shared" si="77"/>
        <v>нет</v>
      </c>
      <c r="Q170" s="27">
        <f t="shared" si="78"/>
        <v>22</v>
      </c>
      <c r="R170" s="27">
        <f t="shared" si="79"/>
        <v>5500</v>
      </c>
      <c r="S170" s="51">
        <v>30</v>
      </c>
      <c r="T170" s="53">
        <f t="shared" si="80"/>
        <v>36</v>
      </c>
    </row>
    <row r="171" spans="1:23" ht="15.75" hidden="1" thickBot="1" x14ac:dyDescent="0.3">
      <c r="A171" s="32" t="s">
        <v>224</v>
      </c>
      <c r="B171" s="32"/>
      <c r="C171" s="32" t="s">
        <v>223</v>
      </c>
      <c r="D171" s="23" t="s">
        <v>23</v>
      </c>
      <c r="E171" s="23">
        <v>20</v>
      </c>
      <c r="F171" s="23">
        <v>250</v>
      </c>
      <c r="G171" s="54">
        <v>36</v>
      </c>
      <c r="H171" s="59">
        <v>15</v>
      </c>
      <c r="I171" s="21">
        <v>17</v>
      </c>
      <c r="J171" s="25"/>
      <c r="K171" s="25"/>
      <c r="L171" s="25">
        <v>20</v>
      </c>
      <c r="M171" s="7">
        <f t="shared" si="74"/>
        <v>4</v>
      </c>
      <c r="N171" s="14">
        <f t="shared" si="75"/>
        <v>9.556847457887633</v>
      </c>
      <c r="O171" s="26">
        <f t="shared" si="76"/>
        <v>43.440215717671059</v>
      </c>
      <c r="P171" s="26" t="str">
        <f t="shared" si="77"/>
        <v>нет</v>
      </c>
      <c r="Q171" s="27">
        <f t="shared" si="78"/>
        <v>22</v>
      </c>
      <c r="R171" s="27">
        <f t="shared" si="79"/>
        <v>5500</v>
      </c>
      <c r="S171" s="51">
        <v>30</v>
      </c>
      <c r="T171" s="53">
        <f t="shared" si="80"/>
        <v>36</v>
      </c>
    </row>
    <row r="172" spans="1:23" ht="26.25" hidden="1" thickBot="1" x14ac:dyDescent="0.3">
      <c r="A172" s="32" t="s">
        <v>298</v>
      </c>
      <c r="B172" s="32"/>
      <c r="C172" s="32" t="s">
        <v>299</v>
      </c>
      <c r="D172" s="23" t="s">
        <v>23</v>
      </c>
      <c r="E172" s="23">
        <v>20</v>
      </c>
      <c r="F172" s="23">
        <v>250</v>
      </c>
      <c r="G172" s="54">
        <v>72</v>
      </c>
      <c r="H172" s="59">
        <v>42</v>
      </c>
      <c r="I172" s="21">
        <v>36</v>
      </c>
      <c r="J172" s="25"/>
      <c r="K172" s="25"/>
      <c r="L172" s="25">
        <v>40</v>
      </c>
      <c r="M172" s="7">
        <f t="shared" si="74"/>
        <v>4</v>
      </c>
      <c r="N172" s="14">
        <f t="shared" si="75"/>
        <v>16.522711641858304</v>
      </c>
      <c r="O172" s="26">
        <f t="shared" si="76"/>
        <v>34.784656088122745</v>
      </c>
      <c r="P172" s="26" t="str">
        <f t="shared" si="77"/>
        <v>нет</v>
      </c>
      <c r="Q172" s="27">
        <f t="shared" si="78"/>
        <v>47.5</v>
      </c>
      <c r="R172" s="27">
        <f t="shared" si="79"/>
        <v>11875</v>
      </c>
      <c r="S172" s="51">
        <v>60</v>
      </c>
      <c r="T172" s="53">
        <f t="shared" si="80"/>
        <v>72</v>
      </c>
    </row>
    <row r="173" spans="1:23" ht="15.75" thickBot="1" x14ac:dyDescent="0.3">
      <c r="A173" s="32" t="s">
        <v>225</v>
      </c>
      <c r="B173" s="32"/>
      <c r="C173" s="32" t="s">
        <v>226</v>
      </c>
      <c r="D173" s="23" t="s">
        <v>23</v>
      </c>
      <c r="E173" s="23">
        <v>20</v>
      </c>
      <c r="F173" s="23">
        <v>400</v>
      </c>
      <c r="G173" s="54">
        <v>27</v>
      </c>
      <c r="H173" s="59">
        <v>20</v>
      </c>
      <c r="I173" s="21">
        <v>34</v>
      </c>
      <c r="J173" s="25"/>
      <c r="K173" s="25"/>
      <c r="L173" s="25">
        <v>25</v>
      </c>
      <c r="M173" s="7">
        <f t="shared" si="74"/>
        <v>4</v>
      </c>
      <c r="N173" s="14">
        <f t="shared" si="75"/>
        <v>5.8022983951764031</v>
      </c>
      <c r="O173" s="26">
        <f t="shared" si="76"/>
        <v>21.895465642175104</v>
      </c>
      <c r="P173" s="26" t="str">
        <f t="shared" si="77"/>
        <v>да</v>
      </c>
      <c r="Q173" s="27">
        <f t="shared" si="78"/>
        <v>26.5</v>
      </c>
      <c r="R173" s="27">
        <f t="shared" si="79"/>
        <v>10600</v>
      </c>
      <c r="S173" s="51">
        <v>22.5</v>
      </c>
      <c r="T173" s="53">
        <f t="shared" si="80"/>
        <v>27</v>
      </c>
      <c r="U173">
        <f>F173*G173</f>
        <v>10800</v>
      </c>
      <c r="V173">
        <f>H173*F173</f>
        <v>8000</v>
      </c>
      <c r="W173">
        <f>F173*I173</f>
        <v>13600</v>
      </c>
    </row>
    <row r="174" spans="1:23" ht="15.75" hidden="1" thickBot="1" x14ac:dyDescent="0.3">
      <c r="A174" s="32" t="s">
        <v>227</v>
      </c>
      <c r="B174" s="32"/>
      <c r="C174" s="32" t="s">
        <v>228</v>
      </c>
      <c r="D174" s="23" t="s">
        <v>23</v>
      </c>
      <c r="E174" s="23">
        <v>20</v>
      </c>
      <c r="F174" s="23">
        <v>250</v>
      </c>
      <c r="G174" s="54">
        <v>282.40199999999999</v>
      </c>
      <c r="H174" s="59">
        <v>39</v>
      </c>
      <c r="I174" s="21">
        <v>42</v>
      </c>
      <c r="J174" s="25"/>
      <c r="K174" s="25"/>
      <c r="L174" s="25">
        <v>40</v>
      </c>
      <c r="M174" s="7">
        <f t="shared" si="74"/>
        <v>4</v>
      </c>
      <c r="N174" s="14">
        <f t="shared" si="75"/>
        <v>121.04075925626594</v>
      </c>
      <c r="O174" s="26">
        <f t="shared" si="76"/>
        <v>120.02058428980263</v>
      </c>
      <c r="P174" s="26" t="str">
        <f t="shared" si="77"/>
        <v>нет</v>
      </c>
      <c r="Q174" s="27">
        <f t="shared" si="78"/>
        <v>100.85</v>
      </c>
      <c r="R174" s="27">
        <f t="shared" si="79"/>
        <v>25212.5</v>
      </c>
      <c r="S174" s="51">
        <v>235.33499999999998</v>
      </c>
      <c r="T174" s="53">
        <f t="shared" si="80"/>
        <v>282.40199999999999</v>
      </c>
    </row>
    <row r="175" spans="1:23" ht="39" thickBot="1" x14ac:dyDescent="0.3">
      <c r="A175" s="32" t="s">
        <v>229</v>
      </c>
      <c r="B175" s="32"/>
      <c r="C175" s="32" t="s">
        <v>230</v>
      </c>
      <c r="D175" s="23" t="s">
        <v>23</v>
      </c>
      <c r="E175" s="23">
        <v>20</v>
      </c>
      <c r="F175" s="23">
        <v>50</v>
      </c>
      <c r="G175" s="54">
        <v>75.941999999999993</v>
      </c>
      <c r="H175" s="59">
        <v>77</v>
      </c>
      <c r="I175" s="21">
        <v>68</v>
      </c>
      <c r="J175" s="25"/>
      <c r="K175" s="25"/>
      <c r="L175" s="25">
        <v>72</v>
      </c>
      <c r="M175" s="7">
        <f t="shared" si="74"/>
        <v>4</v>
      </c>
      <c r="N175" s="14">
        <f t="shared" si="75"/>
        <v>4.1001465014476404</v>
      </c>
      <c r="O175" s="26">
        <f t="shared" si="76"/>
        <v>5.5982338905620432</v>
      </c>
      <c r="P175" s="26" t="str">
        <f t="shared" si="77"/>
        <v>да</v>
      </c>
      <c r="Q175" s="27">
        <f t="shared" si="78"/>
        <v>73.239999999999995</v>
      </c>
      <c r="R175" s="27">
        <f t="shared" si="79"/>
        <v>3662</v>
      </c>
      <c r="S175">
        <v>63.284999999999997</v>
      </c>
      <c r="T175" s="53">
        <f t="shared" si="80"/>
        <v>75.941999999999993</v>
      </c>
      <c r="U175">
        <f t="shared" ref="U175:U176" si="84">F175*G175</f>
        <v>3797.0999999999995</v>
      </c>
      <c r="V175">
        <f t="shared" ref="V175:V176" si="85">H175*F175</f>
        <v>3850</v>
      </c>
      <c r="W175">
        <f t="shared" ref="W175:W176" si="86">F175*I175</f>
        <v>3400</v>
      </c>
    </row>
    <row r="176" spans="1:23" ht="39" thickBot="1" x14ac:dyDescent="0.3">
      <c r="A176" s="32" t="s">
        <v>300</v>
      </c>
      <c r="B176" s="32"/>
      <c r="C176" s="32" t="s">
        <v>301</v>
      </c>
      <c r="D176" s="23" t="s">
        <v>23</v>
      </c>
      <c r="E176" s="23">
        <v>20</v>
      </c>
      <c r="F176" s="23">
        <v>10</v>
      </c>
      <c r="G176" s="54">
        <v>273.59999999999997</v>
      </c>
      <c r="H176" s="59">
        <v>222</v>
      </c>
      <c r="I176" s="21">
        <v>200</v>
      </c>
      <c r="J176" s="25"/>
      <c r="K176" s="25"/>
      <c r="L176" s="25">
        <v>295</v>
      </c>
      <c r="M176" s="7">
        <f t="shared" si="74"/>
        <v>4</v>
      </c>
      <c r="N176" s="14">
        <f t="shared" si="75"/>
        <v>44.135662073505436</v>
      </c>
      <c r="O176" s="26">
        <f t="shared" si="76"/>
        <v>17.821789652132217</v>
      </c>
      <c r="P176" s="26" t="str">
        <f t="shared" si="77"/>
        <v>да</v>
      </c>
      <c r="Q176" s="27">
        <f t="shared" si="78"/>
        <v>247.65</v>
      </c>
      <c r="R176" s="27">
        <f t="shared" si="79"/>
        <v>2476.5</v>
      </c>
      <c r="S176">
        <v>228</v>
      </c>
      <c r="T176" s="53">
        <f t="shared" si="80"/>
        <v>273.59999999999997</v>
      </c>
      <c r="U176">
        <f t="shared" si="84"/>
        <v>2735.9999999999995</v>
      </c>
      <c r="V176">
        <f t="shared" si="85"/>
        <v>2220</v>
      </c>
      <c r="W176">
        <f t="shared" si="86"/>
        <v>2000</v>
      </c>
    </row>
    <row r="177" spans="1:23" ht="15.75" x14ac:dyDescent="0.25">
      <c r="A177" s="29"/>
      <c r="B177" s="29"/>
      <c r="C177" s="29"/>
      <c r="D177" s="29"/>
      <c r="E177" s="29"/>
      <c r="F177" s="29"/>
      <c r="G177" s="29"/>
      <c r="H177" s="29"/>
      <c r="I177" s="29"/>
      <c r="J177" s="29"/>
      <c r="K177" s="29"/>
      <c r="L177" s="29"/>
      <c r="M177" s="29"/>
      <c r="N177" s="29"/>
      <c r="O177" s="29"/>
      <c r="P177" s="29"/>
      <c r="Q177" s="29"/>
      <c r="R177" s="30"/>
      <c r="U177" s="60">
        <f>SUBTOTAL(9,U9:U176)</f>
        <v>5293980.2999999989</v>
      </c>
      <c r="V177" s="60">
        <f>SUBTOTAL(9,V9:V176)</f>
        <v>4807166</v>
      </c>
      <c r="W177" s="60">
        <f>SUBTOTAL(9,W9:W176)</f>
        <v>4939312</v>
      </c>
    </row>
    <row r="178" spans="1:23" x14ac:dyDescent="0.25">
      <c r="D178" s="2"/>
      <c r="E178" s="2"/>
      <c r="F178" s="6"/>
      <c r="G178" s="4"/>
      <c r="H178" s="4"/>
      <c r="I178" s="4"/>
      <c r="J178" s="4"/>
      <c r="K178" s="4"/>
      <c r="L178" s="4"/>
      <c r="M178" s="4"/>
      <c r="N178" s="4"/>
      <c r="O178" s="4"/>
      <c r="P178" s="4"/>
    </row>
    <row r="179" spans="1:23" ht="15" customHeight="1" x14ac:dyDescent="0.25">
      <c r="M179" s="105" t="s">
        <v>232</v>
      </c>
      <c r="N179" s="105"/>
      <c r="O179" s="105"/>
      <c r="P179" s="105"/>
      <c r="Q179" s="105"/>
      <c r="R179" s="105"/>
    </row>
    <row r="180" spans="1:23" ht="15" customHeight="1" x14ac:dyDescent="0.25">
      <c r="A180" s="102" t="s">
        <v>10</v>
      </c>
      <c r="B180" s="102"/>
      <c r="C180" s="102"/>
      <c r="D180" s="102"/>
      <c r="E180" s="102"/>
      <c r="F180" s="102"/>
      <c r="G180" s="102"/>
      <c r="H180" s="102"/>
      <c r="I180" s="8"/>
      <c r="J180" s="8"/>
      <c r="K180" s="8"/>
      <c r="L180" s="8"/>
      <c r="M180" s="105"/>
      <c r="N180" s="105"/>
      <c r="O180" s="105"/>
      <c r="P180" s="105"/>
      <c r="Q180" s="105"/>
      <c r="R180" s="105"/>
    </row>
    <row r="181" spans="1:23" x14ac:dyDescent="0.25">
      <c r="A181" s="102" t="s">
        <v>11</v>
      </c>
      <c r="B181" s="102"/>
      <c r="C181" s="102"/>
      <c r="D181" s="102"/>
      <c r="E181" s="102"/>
      <c r="F181" s="102"/>
      <c r="G181" s="102"/>
      <c r="H181" s="102"/>
      <c r="I181" s="9"/>
      <c r="J181" s="9"/>
      <c r="K181" s="9"/>
      <c r="L181" s="9"/>
      <c r="M181" s="105"/>
      <c r="N181" s="105"/>
      <c r="O181" s="105"/>
      <c r="P181" s="105"/>
      <c r="Q181" s="105"/>
      <c r="R181" s="105"/>
    </row>
    <row r="182" spans="1:23" x14ac:dyDescent="0.25">
      <c r="A182" s="102" t="s">
        <v>12</v>
      </c>
      <c r="B182" s="102"/>
      <c r="C182" s="102"/>
      <c r="D182" s="102"/>
      <c r="E182" s="102"/>
      <c r="F182" s="102"/>
      <c r="G182" s="102"/>
      <c r="H182" s="102"/>
      <c r="I182" s="10"/>
      <c r="J182" s="10"/>
      <c r="K182" s="10"/>
      <c r="L182" s="10"/>
      <c r="M182" s="103" t="s">
        <v>24</v>
      </c>
      <c r="N182" s="103"/>
      <c r="O182" s="103"/>
      <c r="P182" s="103"/>
      <c r="Q182" s="103"/>
      <c r="R182" s="103"/>
    </row>
    <row r="183" spans="1:23" x14ac:dyDescent="0.25">
      <c r="A183" s="102" t="s">
        <v>13</v>
      </c>
      <c r="B183" s="102"/>
      <c r="C183" s="102"/>
      <c r="D183" s="102"/>
      <c r="E183" s="102"/>
      <c r="F183" s="102"/>
      <c r="G183" s="102"/>
      <c r="H183" s="102"/>
      <c r="R183" s="3"/>
    </row>
    <row r="184" spans="1:23" x14ac:dyDescent="0.25">
      <c r="M184" t="s">
        <v>329</v>
      </c>
    </row>
    <row r="185" spans="1:23" x14ac:dyDescent="0.25">
      <c r="M185" t="s">
        <v>330</v>
      </c>
    </row>
  </sheetData>
  <autoFilter ref="A6:T176" xr:uid="{00000000-0009-0000-0000-000001000000}">
    <filterColumn colId="6" showButton="0"/>
    <filterColumn colId="7" showButton="0"/>
    <filterColumn colId="15">
      <filters blank="1">
        <filter val="да"/>
      </filters>
    </filterColumn>
  </autoFilter>
  <mergeCells count="23">
    <mergeCell ref="A183:H183"/>
    <mergeCell ref="O6:O7"/>
    <mergeCell ref="P6:P8"/>
    <mergeCell ref="Q6:Q7"/>
    <mergeCell ref="R6:R7"/>
    <mergeCell ref="G7:G8"/>
    <mergeCell ref="H7:H8"/>
    <mergeCell ref="I7:I8"/>
    <mergeCell ref="M179:R181"/>
    <mergeCell ref="A180:H180"/>
    <mergeCell ref="A181:H181"/>
    <mergeCell ref="A182:H182"/>
    <mergeCell ref="M182:R182"/>
    <mergeCell ref="A2:R2"/>
    <mergeCell ref="D4:N4"/>
    <mergeCell ref="P4:Q4"/>
    <mergeCell ref="A6:A8"/>
    <mergeCell ref="D6:D8"/>
    <mergeCell ref="E6:E8"/>
    <mergeCell ref="F6:F7"/>
    <mergeCell ref="G6:I6"/>
    <mergeCell ref="M6:M7"/>
    <mergeCell ref="N6:N7"/>
  </mergeCells>
  <conditionalFormatting sqref="P9:P176">
    <cfRule type="cellIs" dxfId="1" priority="1" operator="equal">
      <formula>"нет"</formula>
    </cfRule>
  </conditionalFormatting>
  <pageMargins left="0.7" right="0.7" top="0.75" bottom="0.75" header="0.3" footer="0.3"/>
  <drawing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T19"/>
  <sheetViews>
    <sheetView tabSelected="1" zoomScale="85" zoomScaleNormal="85" workbookViewId="0">
      <selection activeCell="R10" sqref="R10"/>
    </sheetView>
  </sheetViews>
  <sheetFormatPr defaultColWidth="9.140625" defaultRowHeight="15" x14ac:dyDescent="0.25"/>
  <cols>
    <col min="1" max="1" width="6.85546875" style="62" customWidth="1"/>
    <col min="2" max="2" width="52" style="62" customWidth="1"/>
    <col min="3" max="3" width="8" style="62" customWidth="1"/>
    <col min="4" max="5" width="12" style="62" customWidth="1"/>
    <col min="6" max="6" width="14.85546875" style="62" customWidth="1"/>
    <col min="7" max="7" width="11.85546875" style="62" customWidth="1"/>
    <col min="8" max="8" width="11.5703125" style="62" customWidth="1"/>
    <col min="9" max="9" width="11.140625" style="62" customWidth="1"/>
    <col min="10" max="10" width="10.42578125" style="62" customWidth="1"/>
    <col min="11" max="11" width="11.28515625" style="62" customWidth="1"/>
    <col min="12" max="12" width="12" style="62" customWidth="1"/>
    <col min="13" max="13" width="21" style="62" customWidth="1"/>
    <col min="14" max="14" width="17.5703125" style="62" customWidth="1"/>
    <col min="15" max="15" width="15" style="62" customWidth="1"/>
    <col min="16" max="17" width="13.7109375" style="62" customWidth="1"/>
    <col min="18" max="18" width="21.7109375" style="62" customWidth="1"/>
    <col min="19" max="19" width="9.140625" style="62"/>
    <col min="20" max="20" width="12.140625" style="62" bestFit="1" customWidth="1"/>
    <col min="21" max="16384" width="9.140625" style="62"/>
  </cols>
  <sheetData>
    <row r="2" spans="1:20" ht="18.75" x14ac:dyDescent="0.25">
      <c r="A2" s="106" t="s">
        <v>352</v>
      </c>
      <c r="B2" s="106"/>
      <c r="C2" s="106"/>
      <c r="D2" s="106"/>
      <c r="E2" s="106"/>
      <c r="F2" s="106"/>
      <c r="G2" s="106"/>
      <c r="H2" s="106"/>
      <c r="I2" s="106"/>
      <c r="J2" s="106"/>
      <c r="K2" s="106"/>
      <c r="L2" s="106"/>
      <c r="M2" s="106"/>
      <c r="N2" s="106"/>
      <c r="O2" s="106"/>
      <c r="P2" s="106"/>
      <c r="Q2" s="106"/>
      <c r="R2" s="106"/>
    </row>
    <row r="3" spans="1:20" ht="64.5" customHeight="1" x14ac:dyDescent="0.25">
      <c r="A3" s="118" t="s">
        <v>344</v>
      </c>
      <c r="B3" s="118"/>
      <c r="C3" s="118"/>
      <c r="D3" s="118"/>
      <c r="E3" s="118"/>
      <c r="F3" s="118"/>
      <c r="G3" s="118"/>
      <c r="H3" s="118"/>
      <c r="I3" s="118"/>
      <c r="J3" s="118"/>
      <c r="K3" s="118"/>
      <c r="L3" s="118"/>
      <c r="M3" s="118"/>
      <c r="N3" s="118"/>
      <c r="O3" s="118"/>
      <c r="P3" s="118"/>
      <c r="Q3" s="118"/>
      <c r="R3" s="118"/>
    </row>
    <row r="4" spans="1:20" ht="57" customHeight="1" x14ac:dyDescent="0.25">
      <c r="A4" s="84" t="s">
        <v>345</v>
      </c>
      <c r="B4" s="63"/>
      <c r="C4" s="115"/>
      <c r="D4" s="115"/>
      <c r="E4" s="115"/>
      <c r="F4" s="115"/>
      <c r="G4" s="116"/>
      <c r="H4" s="116"/>
      <c r="I4" s="116"/>
      <c r="J4" s="116"/>
      <c r="K4" s="116"/>
      <c r="L4" s="116"/>
      <c r="M4" s="116"/>
      <c r="O4" s="117"/>
      <c r="P4" s="117"/>
      <c r="Q4" s="78"/>
      <c r="R4" s="79"/>
      <c r="S4" s="64"/>
      <c r="T4" s="80"/>
    </row>
    <row r="5" spans="1:20" x14ac:dyDescent="0.25">
      <c r="B5" s="64"/>
      <c r="C5" s="64"/>
    </row>
    <row r="6" spans="1:20" ht="30" customHeight="1" x14ac:dyDescent="0.25">
      <c r="A6" s="113" t="s">
        <v>334</v>
      </c>
      <c r="B6" s="114" t="s">
        <v>15</v>
      </c>
      <c r="C6" s="114" t="s">
        <v>21</v>
      </c>
      <c r="D6" s="114" t="s">
        <v>339</v>
      </c>
      <c r="E6" s="110" t="s">
        <v>342</v>
      </c>
      <c r="F6" s="111"/>
      <c r="G6" s="111"/>
      <c r="H6" s="111"/>
      <c r="I6" s="111"/>
      <c r="J6" s="111"/>
      <c r="K6" s="112"/>
      <c r="L6" s="114" t="s">
        <v>18</v>
      </c>
      <c r="M6" s="114" t="s">
        <v>4</v>
      </c>
      <c r="N6" s="114" t="s">
        <v>2</v>
      </c>
      <c r="O6" s="114" t="s">
        <v>17</v>
      </c>
      <c r="P6" s="114" t="s">
        <v>5</v>
      </c>
      <c r="Q6" s="119" t="s">
        <v>343</v>
      </c>
      <c r="R6" s="114" t="s">
        <v>7</v>
      </c>
    </row>
    <row r="7" spans="1:20" ht="30" customHeight="1" x14ac:dyDescent="0.25">
      <c r="A7" s="113"/>
      <c r="B7" s="114"/>
      <c r="C7" s="114"/>
      <c r="D7" s="114"/>
      <c r="E7" s="114" t="s">
        <v>336</v>
      </c>
      <c r="F7" s="114" t="s">
        <v>340</v>
      </c>
      <c r="G7" s="114" t="s">
        <v>333</v>
      </c>
      <c r="H7" s="114" t="s">
        <v>337</v>
      </c>
      <c r="I7" s="114" t="s">
        <v>335</v>
      </c>
      <c r="J7" s="114" t="s">
        <v>338</v>
      </c>
      <c r="K7" s="114" t="s">
        <v>341</v>
      </c>
      <c r="L7" s="114"/>
      <c r="M7" s="114"/>
      <c r="N7" s="114"/>
      <c r="O7" s="114"/>
      <c r="P7" s="114"/>
      <c r="Q7" s="120"/>
      <c r="R7" s="114"/>
    </row>
    <row r="8" spans="1:20" ht="65.25" customHeight="1" x14ac:dyDescent="0.25">
      <c r="A8" s="113"/>
      <c r="B8" s="114"/>
      <c r="C8" s="114"/>
      <c r="D8" s="65" t="s">
        <v>20</v>
      </c>
      <c r="E8" s="114"/>
      <c r="F8" s="114"/>
      <c r="G8" s="114"/>
      <c r="H8" s="114"/>
      <c r="I8" s="114"/>
      <c r="J8" s="114"/>
      <c r="K8" s="114"/>
      <c r="L8" s="66" t="s">
        <v>3</v>
      </c>
      <c r="M8" s="66"/>
      <c r="N8" s="66"/>
      <c r="O8" s="114"/>
      <c r="P8" s="67" t="s">
        <v>6</v>
      </c>
      <c r="Q8" s="67"/>
      <c r="R8" s="66"/>
    </row>
    <row r="9" spans="1:20" x14ac:dyDescent="0.25">
      <c r="A9" s="68">
        <v>1</v>
      </c>
      <c r="B9" s="69" t="s">
        <v>353</v>
      </c>
      <c r="C9" s="70" t="s">
        <v>23</v>
      </c>
      <c r="D9" s="71">
        <v>2</v>
      </c>
      <c r="E9" s="71">
        <v>2099</v>
      </c>
      <c r="F9" s="72">
        <v>2099</v>
      </c>
      <c r="G9" s="73">
        <v>2500</v>
      </c>
      <c r="H9" s="74"/>
      <c r="I9" s="61"/>
      <c r="J9" s="75"/>
      <c r="K9" s="75"/>
      <c r="L9" s="82">
        <f>COUNT(E9:K9)</f>
        <v>3</v>
      </c>
      <c r="M9" s="83">
        <f>SQRT(((IF(E9&gt;0,(E9-P9)^2,0)+IF(F9&gt;0,(F9-P9)^2,0)+IF(G9&gt;0,(G9-P9)^2,0)+IF(H9&gt;0,(H9-P9)^2,0)+IF(I9&gt;0,(I9-P9)^2,0)+IF(J9&gt;0,(J9-P9)^2,0)+IF(K9&gt;0,(K9-P9)^2,0))/(L9-1)))</f>
        <v>231.51745798103434</v>
      </c>
      <c r="N9" s="81">
        <f>IF(P9&gt;0,M9/P9*100,0)</f>
        <v>10.369533248578353</v>
      </c>
      <c r="O9" s="81" t="str">
        <f>IF(N9&gt;0,IF(N9&lt;33,"да","нет")," ")</f>
        <v>да</v>
      </c>
      <c r="P9" s="81">
        <f>IF(SUM(E9:K9)=0,0,ROUND(AVERAGE(E9:K9),2))</f>
        <v>2232.67</v>
      </c>
      <c r="Q9" s="81">
        <f>MIN(E9:K9)</f>
        <v>2099</v>
      </c>
      <c r="R9" s="81">
        <f>ROUND(D9*P9,2)</f>
        <v>4465.34</v>
      </c>
    </row>
    <row r="10" spans="1:20" x14ac:dyDescent="0.25">
      <c r="A10" s="76">
        <v>2</v>
      </c>
      <c r="B10" s="69" t="s">
        <v>354</v>
      </c>
      <c r="C10" s="70" t="s">
        <v>23</v>
      </c>
      <c r="D10" s="71">
        <v>2</v>
      </c>
      <c r="E10" s="71"/>
      <c r="F10" s="72"/>
      <c r="G10" s="73"/>
      <c r="H10" s="74">
        <v>12200</v>
      </c>
      <c r="I10" s="61">
        <v>12000</v>
      </c>
      <c r="J10" s="75">
        <v>12500</v>
      </c>
      <c r="K10" s="75"/>
      <c r="L10" s="82">
        <f t="shared" ref="L10" si="0">COUNT(E10:K10)</f>
        <v>3</v>
      </c>
      <c r="M10" s="83">
        <f t="shared" ref="M10" si="1">SQRT(((IF(E10&gt;0,(E10-P10)^2,0)+IF(F10&gt;0,(F10-P10)^2,0)+IF(G10&gt;0,(G10-P10)^2,0)+IF(H10&gt;0,(H10-P10)^2,0)+IF(I10&gt;0,(I10-P10)^2,0)+IF(J10&gt;0,(J10-P10)^2,0)+IF(K10&gt;0,(K10-P10)^2,0))/(L10-1)))</f>
        <v>251.66114787547164</v>
      </c>
      <c r="N10" s="81">
        <f t="shared" ref="N10" si="2">IF(P10&gt;0,M10/P10*100,0)</f>
        <v>2.0571761562507644</v>
      </c>
      <c r="O10" s="81" t="str">
        <f t="shared" ref="O10" si="3">IF(N10&gt;0,IF(N10&lt;33,"да","нет")," ")</f>
        <v>да</v>
      </c>
      <c r="P10" s="81">
        <f t="shared" ref="P10" si="4">IF(SUM(E10:K10)=0,0,ROUND(AVERAGE(E10:K10),2))</f>
        <v>12233.33</v>
      </c>
      <c r="Q10" s="81">
        <f>MIN(E10:K10)</f>
        <v>12000</v>
      </c>
      <c r="R10" s="81">
        <f t="shared" ref="R10" si="5">ROUND(D10*P10,2)</f>
        <v>24466.66</v>
      </c>
    </row>
    <row r="12" spans="1:20" x14ac:dyDescent="0.25">
      <c r="A12" s="109" t="s">
        <v>350</v>
      </c>
      <c r="B12" s="109"/>
      <c r="C12" s="109"/>
      <c r="D12" s="77" t="s">
        <v>351</v>
      </c>
      <c r="E12" s="77">
        <f>SUM(E9:E10)</f>
        <v>2099</v>
      </c>
      <c r="F12" s="77">
        <f t="shared" ref="F12:K12" si="6">SUM(F9:F10)</f>
        <v>2099</v>
      </c>
      <c r="G12" s="77">
        <f t="shared" si="6"/>
        <v>2500</v>
      </c>
      <c r="H12" s="77">
        <f t="shared" si="6"/>
        <v>12200</v>
      </c>
      <c r="I12" s="77">
        <f t="shared" si="6"/>
        <v>12000</v>
      </c>
      <c r="J12" s="77">
        <f t="shared" si="6"/>
        <v>12500</v>
      </c>
      <c r="K12" s="77">
        <f t="shared" si="6"/>
        <v>0</v>
      </c>
      <c r="L12" s="77" t="s">
        <v>351</v>
      </c>
      <c r="M12" s="77" t="s">
        <v>351</v>
      </c>
      <c r="N12" s="77" t="s">
        <v>351</v>
      </c>
      <c r="O12" s="77" t="s">
        <v>351</v>
      </c>
      <c r="P12" s="89">
        <f>SUM(P9:P10)</f>
        <v>14466</v>
      </c>
      <c r="Q12" s="89">
        <f>SUM(Q9:Q10)</f>
        <v>14099</v>
      </c>
      <c r="R12" s="89">
        <f>SUM(R9:R10)</f>
        <v>28932</v>
      </c>
    </row>
    <row r="13" spans="1:20" ht="18.75" x14ac:dyDescent="0.25">
      <c r="A13" s="107" t="s">
        <v>346</v>
      </c>
      <c r="B13" s="107"/>
      <c r="C13" s="107"/>
      <c r="D13" s="107"/>
      <c r="E13" s="107"/>
      <c r="F13" s="107"/>
      <c r="G13" s="85"/>
      <c r="H13" s="85"/>
      <c r="I13" s="85"/>
      <c r="J13" s="85"/>
      <c r="K13" s="85"/>
      <c r="L13" s="85"/>
      <c r="M13" s="85"/>
      <c r="N13" s="85"/>
      <c r="O13" s="85"/>
      <c r="P13" s="85"/>
    </row>
    <row r="14" spans="1:20" ht="18.75" x14ac:dyDescent="0.25">
      <c r="A14" s="107" t="s">
        <v>355</v>
      </c>
      <c r="B14" s="107"/>
      <c r="C14" s="107"/>
      <c r="D14" s="107"/>
      <c r="E14" s="107"/>
      <c r="F14" s="107"/>
      <c r="G14" s="85"/>
      <c r="H14" s="85"/>
      <c r="I14" s="85"/>
      <c r="J14" s="85"/>
      <c r="K14" s="85"/>
      <c r="L14" s="85"/>
      <c r="M14" s="85"/>
      <c r="N14" s="85"/>
      <c r="O14" s="85"/>
      <c r="P14" s="85"/>
    </row>
    <row r="15" spans="1:20" ht="15.75" x14ac:dyDescent="0.25">
      <c r="A15" s="86" t="s">
        <v>347</v>
      </c>
      <c r="B15" s="85"/>
      <c r="C15" s="85"/>
      <c r="D15" s="85"/>
      <c r="E15" s="85"/>
      <c r="F15" s="85"/>
      <c r="G15" s="108"/>
      <c r="H15" s="108"/>
      <c r="I15" s="108"/>
      <c r="J15" s="108"/>
      <c r="K15" s="108"/>
      <c r="L15" s="108"/>
      <c r="M15" s="108"/>
      <c r="N15" s="108"/>
      <c r="O15" s="108"/>
      <c r="P15" s="108"/>
    </row>
    <row r="16" spans="1:20" ht="18.75" x14ac:dyDescent="0.25">
      <c r="A16" s="107" t="s">
        <v>348</v>
      </c>
      <c r="B16" s="107"/>
      <c r="C16" s="107"/>
      <c r="D16" s="107"/>
      <c r="E16" s="107"/>
      <c r="F16" s="107"/>
      <c r="G16" s="85"/>
      <c r="H16" s="85"/>
      <c r="I16" s="85"/>
      <c r="J16" s="85"/>
      <c r="K16" s="85"/>
      <c r="L16" s="85"/>
      <c r="M16" s="85"/>
      <c r="N16" s="85"/>
      <c r="O16" s="85"/>
      <c r="P16" s="85"/>
    </row>
    <row r="17" spans="1:16" x14ac:dyDescent="0.25">
      <c r="A17" s="87"/>
      <c r="B17" s="87"/>
      <c r="C17" s="87"/>
      <c r="D17" s="87"/>
      <c r="E17" s="87"/>
      <c r="F17" s="87"/>
      <c r="G17" s="87"/>
      <c r="H17" s="87"/>
      <c r="I17" s="87"/>
      <c r="J17" s="87"/>
      <c r="K17" s="87"/>
      <c r="L17" s="87"/>
      <c r="M17" s="87"/>
      <c r="N17" s="87"/>
      <c r="O17" s="87"/>
      <c r="P17" s="87"/>
    </row>
    <row r="18" spans="1:16" ht="18.75" x14ac:dyDescent="0.25">
      <c r="A18" s="88" t="s">
        <v>349</v>
      </c>
      <c r="B18"/>
      <c r="C18"/>
      <c r="D18"/>
      <c r="E18"/>
      <c r="F18"/>
      <c r="G18"/>
      <c r="H18"/>
      <c r="I18"/>
      <c r="J18"/>
      <c r="K18"/>
      <c r="L18"/>
      <c r="M18"/>
      <c r="N18"/>
      <c r="O18"/>
      <c r="P18"/>
    </row>
    <row r="19" spans="1:16" ht="18.75" x14ac:dyDescent="0.25">
      <c r="A19" s="84" t="s">
        <v>356</v>
      </c>
      <c r="B19"/>
      <c r="C19"/>
      <c r="D19"/>
      <c r="E19"/>
      <c r="F19"/>
      <c r="G19"/>
      <c r="H19"/>
      <c r="I19"/>
      <c r="J19"/>
      <c r="K19"/>
      <c r="L19"/>
      <c r="M19"/>
      <c r="N19"/>
      <c r="O19"/>
      <c r="P19"/>
    </row>
  </sheetData>
  <protectedRanges>
    <protectedRange sqref="B9:E10" name="Диапазон1"/>
  </protectedRanges>
  <mergeCells count="28">
    <mergeCell ref="A3:R3"/>
    <mergeCell ref="J7:J8"/>
    <mergeCell ref="N6:N7"/>
    <mergeCell ref="H7:H8"/>
    <mergeCell ref="R6:R7"/>
    <mergeCell ref="E7:E8"/>
    <mergeCell ref="Q6:Q7"/>
    <mergeCell ref="M6:M7"/>
    <mergeCell ref="F7:F8"/>
    <mergeCell ref="K7:K8"/>
    <mergeCell ref="G7:G8"/>
    <mergeCell ref="I7:I8"/>
    <mergeCell ref="A2:R2"/>
    <mergeCell ref="A13:F13"/>
    <mergeCell ref="A14:F14"/>
    <mergeCell ref="G15:P15"/>
    <mergeCell ref="A16:F16"/>
    <mergeCell ref="A12:C12"/>
    <mergeCell ref="E6:K6"/>
    <mergeCell ref="A6:A8"/>
    <mergeCell ref="P6:P7"/>
    <mergeCell ref="O6:O8"/>
    <mergeCell ref="C4:M4"/>
    <mergeCell ref="O4:P4"/>
    <mergeCell ref="B6:B8"/>
    <mergeCell ref="C6:C8"/>
    <mergeCell ref="D6:D7"/>
    <mergeCell ref="L6:L7"/>
  </mergeCells>
  <conditionalFormatting sqref="O9:O10">
    <cfRule type="cellIs" dxfId="0" priority="1" operator="equal">
      <formula>"нет"</formula>
    </cfRule>
  </conditionalFormatting>
  <pageMargins left="0.25" right="0.25" top="0.75" bottom="0.75" header="0.3" footer="0.3"/>
  <pageSetup paperSize="9" scale="52"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Лист2</vt:lpstr>
      <vt:lpstr>с КСЛ</vt:lpstr>
      <vt:lpstr>Лист3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2026-07-14T07:25:19Z</dcterms:modified>
</cp:coreProperties>
</file>