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 filterPrivacy="1"/>
  <xr:revisionPtr revIDLastSave="0" documentId="13_ncr:1_{9AB15546-142E-41A3-A891-F85A03E7FF8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6" l="1"/>
  <c r="P17" i="6" s="1"/>
  <c r="L17" i="6"/>
  <c r="K17" i="6"/>
  <c r="J17" i="6"/>
  <c r="J16" i="6" l="1"/>
  <c r="K16" i="6"/>
  <c r="L16" i="6"/>
  <c r="O16" i="6"/>
  <c r="P16" i="6" s="1"/>
  <c r="J15" i="6"/>
  <c r="K15" i="6"/>
  <c r="L15" i="6"/>
  <c r="O15" i="6"/>
  <c r="P15" i="6" s="1"/>
  <c r="J14" i="6"/>
  <c r="K14" i="6"/>
  <c r="L14" i="6"/>
  <c r="O14" i="6"/>
  <c r="P14" i="6" s="1"/>
  <c r="J13" i="6"/>
  <c r="K13" i="6"/>
  <c r="L13" i="6"/>
  <c r="O13" i="6"/>
  <c r="P13" i="6" s="1"/>
  <c r="O18" i="6" l="1"/>
  <c r="P18" i="6" s="1"/>
  <c r="L18" i="6"/>
  <c r="K18" i="6"/>
  <c r="J18" i="6"/>
  <c r="O12" i="6" l="1"/>
  <c r="P12" i="6" s="1"/>
  <c r="L12" i="6"/>
  <c r="K12" i="6"/>
  <c r="J12" i="6"/>
  <c r="O11" i="6"/>
  <c r="P11" i="6" s="1"/>
  <c r="L11" i="6"/>
  <c r="K11" i="6"/>
  <c r="J11" i="6"/>
  <c r="O10" i="6"/>
  <c r="P10" i="6" s="1"/>
  <c r="L10" i="6"/>
  <c r="K10" i="6"/>
  <c r="J10" i="6"/>
  <c r="O9" i="6" l="1"/>
  <c r="P9" i="6" s="1"/>
  <c r="P19" i="6" s="1"/>
  <c r="L9" i="6"/>
  <c r="K9" i="6"/>
  <c r="J9" i="6"/>
</calcChain>
</file>

<file path=xl/sharedStrings.xml><?xml version="1.0" encoding="utf-8"?>
<sst xmlns="http://schemas.openxmlformats.org/spreadsheetml/2006/main" count="61" uniqueCount="37">
  <si>
    <t>Наименование товара                         Основные характеристики объекта закупки</t>
  </si>
  <si>
    <t>Номер источника</t>
  </si>
  <si>
    <t>Среднее значение цены</t>
  </si>
  <si>
    <t>Среднее квадратичное отклонение</t>
  </si>
  <si>
    <t>Коэффициент вариации (д.б. &lt; 33%)</t>
  </si>
  <si>
    <t>Ед. изм.</t>
  </si>
  <si>
    <t>Количество объекта закупки</t>
  </si>
  <si>
    <t>НМЦ объекта закупки</t>
  </si>
  <si>
    <t>Значение цены указаное в источнике</t>
  </si>
  <si>
    <t>№ ПП</t>
  </si>
  <si>
    <r>
      <t xml:space="preserve">Используемый метод определения НМЦК:  </t>
    </r>
    <r>
      <rPr>
        <sz val="11"/>
        <color indexed="8"/>
        <rFont val="Times New Roman"/>
        <family val="1"/>
        <charset val="204"/>
      </rPr>
      <t xml:space="preserve">Метод сопоставимых рыночных цен (анализ рынка) </t>
    </r>
  </si>
  <si>
    <t xml:space="preserve">                         Обоснование начальной (максимальной) цены контракта</t>
  </si>
  <si>
    <t>Цена за 1 ед., используемая для расчета максимальной цены контракта</t>
  </si>
  <si>
    <t>ОКПД2/КТРУ</t>
  </si>
  <si>
    <t xml:space="preserve">Информация об установлении приоритета товарам российского происхождения
</t>
  </si>
  <si>
    <t>НИЦК</t>
  </si>
  <si>
    <t>шт</t>
  </si>
  <si>
    <t>Наименьшее значение цены контракта</t>
  </si>
  <si>
    <t>Поставка туристического снаряжения для ФГБОУ ВО "ПГТУ"</t>
  </si>
  <si>
    <t>Поясная (скалолазная) беседка</t>
  </si>
  <si>
    <t>32.30.15.220</t>
  </si>
  <si>
    <t>преимущество</t>
  </si>
  <si>
    <t>Карабин</t>
  </si>
  <si>
    <t>Ролик трек на карабине</t>
  </si>
  <si>
    <t>Каска альпинистская</t>
  </si>
  <si>
    <t>Грудная обвязка регулируемая</t>
  </si>
  <si>
    <t>Зажим "Вертикаль" (аналог)  в корпусе правый</t>
  </si>
  <si>
    <t>Веревка "Спортивный туризм 60" 10 мм (аналог), моноцвет, статическая</t>
  </si>
  <si>
    <t>Коммерческое предложение Поставщика №1 от 16.07.2026 №280</t>
  </si>
  <si>
    <t>м</t>
  </si>
  <si>
    <t>Шлем (каска) водника</t>
  </si>
  <si>
    <t>Коврики (пенка)  туристические</t>
  </si>
  <si>
    <t>Пульсометр</t>
  </si>
  <si>
    <t>26.60.12.129</t>
  </si>
  <si>
    <t>ограничение</t>
  </si>
  <si>
    <t>Коммерческое предложение Поставщика №2  от 16.07.2026 №86</t>
  </si>
  <si>
    <t>Коммерческое предложение Поставщика №3  от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</si>
</sst>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&quot;р.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Border="1" applyAlignment="1">
      <alignment horizontal="right" vertical="center"/>
    </xf>
    <xf numFmtId="0" fontId="9" fillId="0" borderId="0" xfId="1" applyNumberFormat="1" applyFont="1" applyAlignment="1">
      <alignment wrapText="1"/>
    </xf>
    <xf numFmtId="0" fontId="6" fillId="0" borderId="0" xfId="0" applyFont="1"/>
    <xf numFmtId="0" fontId="1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0" fontId="8" fillId="0" borderId="3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0" fontId="13" fillId="0" borderId="0" xfId="0" applyFont="1" applyFill="1"/>
    <xf numFmtId="4" fontId="1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4" fontId="15" fillId="0" borderId="10" xfId="0" applyNumberFormat="1" applyFont="1" applyFill="1" applyBorder="1" applyAlignment="1">
      <alignment horizontal="center" vertical="center"/>
    </xf>
    <xf numFmtId="0" fontId="13" fillId="0" borderId="0" xfId="0" applyFont="1" applyBorder="1"/>
    <xf numFmtId="4" fontId="9" fillId="0" borderId="0" xfId="0" applyNumberFormat="1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 wrapText="1"/>
    </xf>
    <xf numFmtId="4" fontId="12" fillId="0" borderId="1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</cellXfs>
  <cellStyles count="3">
    <cellStyle name="Денежный" xfId="1" builtinId="4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115" zoomScaleNormal="115" zoomScaleSheetLayoutView="130" workbookViewId="0">
      <selection activeCell="S13" sqref="S13"/>
    </sheetView>
  </sheetViews>
  <sheetFormatPr defaultRowHeight="15" x14ac:dyDescent="0.25"/>
  <cols>
    <col min="1" max="1" width="4.140625" style="32" customWidth="1"/>
    <col min="2" max="2" width="30.42578125" style="32" customWidth="1"/>
    <col min="3" max="3" width="12" style="32" customWidth="1"/>
    <col min="4" max="4" width="13.7109375" style="32" customWidth="1"/>
    <col min="5" max="5" width="12" style="32" customWidth="1"/>
    <col min="6" max="6" width="11.7109375" style="32" customWidth="1"/>
    <col min="7" max="7" width="12.5703125" style="32" customWidth="1"/>
    <col min="8" max="8" width="2.7109375" style="32" customWidth="1"/>
    <col min="9" max="9" width="2.85546875" style="32" customWidth="1"/>
    <col min="10" max="10" width="8" style="32" customWidth="1"/>
    <col min="11" max="11" width="9.7109375" style="32" customWidth="1"/>
    <col min="12" max="12" width="9.140625" style="32"/>
    <col min="13" max="13" width="8.140625" style="32" customWidth="1"/>
    <col min="14" max="14" width="9.140625" style="32"/>
    <col min="15" max="15" width="10.42578125" style="32" customWidth="1"/>
    <col min="16" max="16" width="13" style="32" customWidth="1"/>
    <col min="17" max="16384" width="9.140625" style="32"/>
  </cols>
  <sheetData>
    <row r="1" spans="1:16" ht="16.5" customHeight="1" x14ac:dyDescent="0.25">
      <c r="A1" s="1"/>
      <c r="B1" s="50" t="s">
        <v>11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2"/>
    </row>
    <row r="2" spans="1:16" s="33" customFormat="1" ht="16.5" customHeight="1" x14ac:dyDescent="0.25">
      <c r="A2" s="22"/>
      <c r="B2" s="51" t="s">
        <v>18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6" ht="15" customHeight="1" x14ac:dyDescent="0.25">
      <c r="B3" s="52" t="s">
        <v>10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10.5" customHeight="1" x14ac:dyDescent="0.25">
      <c r="A4" s="1"/>
      <c r="B4" s="1"/>
      <c r="C4" s="1"/>
      <c r="E4" s="1"/>
      <c r="F4" s="2"/>
      <c r="G4" s="2"/>
      <c r="H4" s="2"/>
      <c r="I4" s="2"/>
      <c r="J4" s="2"/>
      <c r="K4" s="4"/>
      <c r="L4" s="5"/>
      <c r="M4" s="4"/>
      <c r="N4" s="2"/>
      <c r="O4" s="3"/>
      <c r="P4" s="2"/>
    </row>
    <row r="5" spans="1:16" ht="12.75" customHeight="1" x14ac:dyDescent="0.25">
      <c r="A5" s="43" t="s">
        <v>9</v>
      </c>
      <c r="B5" s="43" t="s">
        <v>0</v>
      </c>
      <c r="C5" s="44" t="s">
        <v>13</v>
      </c>
      <c r="D5" s="47" t="s">
        <v>14</v>
      </c>
      <c r="E5" s="43" t="s">
        <v>1</v>
      </c>
      <c r="F5" s="43"/>
      <c r="G5" s="43"/>
      <c r="H5" s="43"/>
      <c r="I5" s="43"/>
      <c r="J5" s="43" t="s">
        <v>2</v>
      </c>
      <c r="K5" s="53" t="s">
        <v>3</v>
      </c>
      <c r="L5" s="53" t="s">
        <v>4</v>
      </c>
      <c r="M5" s="43" t="s">
        <v>5</v>
      </c>
      <c r="N5" s="43" t="s">
        <v>6</v>
      </c>
      <c r="O5" s="43" t="s">
        <v>12</v>
      </c>
      <c r="P5" s="54" t="s">
        <v>7</v>
      </c>
    </row>
    <row r="6" spans="1:16" ht="76.5" customHeight="1" x14ac:dyDescent="0.25">
      <c r="A6" s="43"/>
      <c r="B6" s="43"/>
      <c r="C6" s="45"/>
      <c r="D6" s="47"/>
      <c r="E6" s="29" t="s">
        <v>28</v>
      </c>
      <c r="F6" s="29" t="s">
        <v>35</v>
      </c>
      <c r="G6" s="29" t="s">
        <v>36</v>
      </c>
      <c r="H6" s="16">
        <v>4</v>
      </c>
      <c r="I6" s="16">
        <v>5</v>
      </c>
      <c r="J6" s="43"/>
      <c r="K6" s="53"/>
      <c r="L6" s="53"/>
      <c r="M6" s="43"/>
      <c r="N6" s="43"/>
      <c r="O6" s="43"/>
      <c r="P6" s="54"/>
    </row>
    <row r="7" spans="1:16" ht="16.5" customHeight="1" x14ac:dyDescent="0.25">
      <c r="A7" s="43"/>
      <c r="B7" s="43"/>
      <c r="C7" s="46"/>
      <c r="D7" s="47"/>
      <c r="E7" s="43" t="s">
        <v>8</v>
      </c>
      <c r="F7" s="43"/>
      <c r="G7" s="43"/>
      <c r="H7" s="43"/>
      <c r="I7" s="43"/>
      <c r="J7" s="43"/>
      <c r="K7" s="53"/>
      <c r="L7" s="53"/>
      <c r="M7" s="43"/>
      <c r="N7" s="43"/>
      <c r="O7" s="43"/>
      <c r="P7" s="54"/>
    </row>
    <row r="8" spans="1:16" ht="12.75" customHeight="1" x14ac:dyDescent="0.25">
      <c r="A8" s="18">
        <v>1</v>
      </c>
      <c r="B8" s="16">
        <v>2</v>
      </c>
      <c r="C8" s="19">
        <v>3</v>
      </c>
      <c r="D8" s="16">
        <v>2</v>
      </c>
      <c r="E8" s="30">
        <v>4</v>
      </c>
      <c r="F8" s="30">
        <v>5</v>
      </c>
      <c r="G8" s="30">
        <v>6</v>
      </c>
      <c r="H8" s="30"/>
      <c r="I8" s="30"/>
      <c r="J8" s="30">
        <v>7</v>
      </c>
      <c r="K8" s="6">
        <v>8</v>
      </c>
      <c r="L8" s="6">
        <v>9</v>
      </c>
      <c r="M8" s="30">
        <v>10</v>
      </c>
      <c r="N8" s="30">
        <v>11</v>
      </c>
      <c r="O8" s="30">
        <v>12</v>
      </c>
      <c r="P8" s="7">
        <v>13</v>
      </c>
    </row>
    <row r="9" spans="1:16" s="35" customFormat="1" ht="20.100000000000001" customHeight="1" x14ac:dyDescent="0.2">
      <c r="A9" s="25">
        <v>1</v>
      </c>
      <c r="B9" s="27" t="s">
        <v>19</v>
      </c>
      <c r="C9" s="26" t="s">
        <v>20</v>
      </c>
      <c r="D9" s="27" t="s">
        <v>21</v>
      </c>
      <c r="E9" s="39">
        <v>5460</v>
      </c>
      <c r="F9" s="34">
        <v>5590</v>
      </c>
      <c r="G9" s="34">
        <v>5590</v>
      </c>
      <c r="H9" s="24"/>
      <c r="I9" s="17"/>
      <c r="J9" s="21">
        <f t="shared" ref="J9" si="0">IF(ISERROR(AVERAGE(E9:I9)),0,AVERAGE(E9:I9))</f>
        <v>5546.666666666667</v>
      </c>
      <c r="K9" s="21">
        <f t="shared" ref="K9" si="1">IF(ISERROR(STDEVA(E9:I9)),0,STDEVA(E9:I9))</f>
        <v>75.055534994651353</v>
      </c>
      <c r="L9" s="28">
        <f t="shared" ref="L9" si="2">IF(ISERROR(STDEVA(E9:I9)/(SUM(E9:I9)/COUNTIF(E9:I9,"&gt;0"))),0,STDEVA(E9:I9)/(SUM(E9:I9)/COUNTIF(E9:I9,"&gt;0")))</f>
        <v>1.3531646934131853E-2</v>
      </c>
      <c r="M9" s="40" t="s">
        <v>16</v>
      </c>
      <c r="N9" s="40">
        <v>10</v>
      </c>
      <c r="O9" s="41">
        <f t="shared" ref="O9" si="3">IF(ISERROR(ROUND(AVERAGE(E9:I9),2)),0,ROUND(AVERAGE(E9:I9),2))</f>
        <v>5546.67</v>
      </c>
      <c r="P9" s="41">
        <f t="shared" ref="P9" si="4">N9*O9</f>
        <v>55466.7</v>
      </c>
    </row>
    <row r="10" spans="1:16" s="35" customFormat="1" ht="20.100000000000001" customHeight="1" x14ac:dyDescent="0.2">
      <c r="A10" s="25">
        <v>2</v>
      </c>
      <c r="B10" s="27" t="s">
        <v>25</v>
      </c>
      <c r="C10" s="26" t="s">
        <v>20</v>
      </c>
      <c r="D10" s="27" t="s">
        <v>21</v>
      </c>
      <c r="E10" s="39">
        <v>1410</v>
      </c>
      <c r="F10" s="34">
        <v>1490</v>
      </c>
      <c r="G10" s="34">
        <v>1490</v>
      </c>
      <c r="H10" s="24"/>
      <c r="I10" s="17"/>
      <c r="J10" s="21">
        <f t="shared" ref="J10:J18" si="5">IF(ISERROR(AVERAGE(E10:I10)),0,AVERAGE(E10:I10))</f>
        <v>1463.3333333333333</v>
      </c>
      <c r="K10" s="21">
        <f t="shared" ref="K10:K18" si="6">IF(ISERROR(STDEVA(E10:I10)),0,STDEVA(E10:I10))</f>
        <v>46.188021535170058</v>
      </c>
      <c r="L10" s="28">
        <f t="shared" ref="L10:L18" si="7">IF(ISERROR(STDEVA(E10:I10)/(SUM(E10:I10)/COUNTIF(E10:I10,"&gt;0"))),0,STDEVA(E10:I10)/(SUM(E10:I10)/COUNTIF(E10:I10,"&gt;0")))</f>
        <v>3.1563568247268838E-2</v>
      </c>
      <c r="M10" s="40" t="s">
        <v>16</v>
      </c>
      <c r="N10" s="40">
        <v>10</v>
      </c>
      <c r="O10" s="41">
        <f t="shared" ref="O10:O18" si="8">IF(ISERROR(ROUND(AVERAGE(E10:I10),2)),0,ROUND(AVERAGE(E10:I10),2))</f>
        <v>1463.33</v>
      </c>
      <c r="P10" s="41">
        <f t="shared" ref="P10:P18" si="9">N10*O10</f>
        <v>14633.3</v>
      </c>
    </row>
    <row r="11" spans="1:16" s="35" customFormat="1" ht="20.100000000000001" customHeight="1" x14ac:dyDescent="0.2">
      <c r="A11" s="25">
        <v>3</v>
      </c>
      <c r="B11" s="27" t="s">
        <v>24</v>
      </c>
      <c r="C11" s="26" t="s">
        <v>20</v>
      </c>
      <c r="D11" s="27" t="s">
        <v>21</v>
      </c>
      <c r="E11" s="39">
        <v>5100</v>
      </c>
      <c r="F11" s="34">
        <v>5100</v>
      </c>
      <c r="G11" s="34">
        <v>5190</v>
      </c>
      <c r="H11" s="24"/>
      <c r="I11" s="17"/>
      <c r="J11" s="21">
        <f t="shared" si="5"/>
        <v>5130</v>
      </c>
      <c r="K11" s="21">
        <f t="shared" si="6"/>
        <v>51.96152422706632</v>
      </c>
      <c r="L11" s="28">
        <f t="shared" si="7"/>
        <v>1.0128952091046067E-2</v>
      </c>
      <c r="M11" s="40" t="s">
        <v>16</v>
      </c>
      <c r="N11" s="40">
        <v>10</v>
      </c>
      <c r="O11" s="41">
        <f t="shared" si="8"/>
        <v>5130</v>
      </c>
      <c r="P11" s="41">
        <f t="shared" si="9"/>
        <v>51300</v>
      </c>
    </row>
    <row r="12" spans="1:16" s="35" customFormat="1" ht="20.100000000000001" customHeight="1" x14ac:dyDescent="0.2">
      <c r="A12" s="25">
        <v>4</v>
      </c>
      <c r="B12" s="27" t="s">
        <v>23</v>
      </c>
      <c r="C12" s="26" t="s">
        <v>20</v>
      </c>
      <c r="D12" s="27" t="s">
        <v>21</v>
      </c>
      <c r="E12" s="39">
        <v>2560</v>
      </c>
      <c r="F12" s="34">
        <v>3170</v>
      </c>
      <c r="G12" s="34">
        <v>3190</v>
      </c>
      <c r="H12" s="24"/>
      <c r="I12" s="17"/>
      <c r="J12" s="21">
        <f t="shared" si="5"/>
        <v>2973.3333333333335</v>
      </c>
      <c r="K12" s="21">
        <f t="shared" si="6"/>
        <v>358.09682117177937</v>
      </c>
      <c r="L12" s="28">
        <f t="shared" si="7"/>
        <v>0.12043615061831144</v>
      </c>
      <c r="M12" s="40" t="s">
        <v>16</v>
      </c>
      <c r="N12" s="40">
        <v>10</v>
      </c>
      <c r="O12" s="41">
        <f t="shared" si="8"/>
        <v>2973.33</v>
      </c>
      <c r="P12" s="41">
        <f t="shared" si="9"/>
        <v>29733.3</v>
      </c>
    </row>
    <row r="13" spans="1:16" s="35" customFormat="1" ht="27.75" customHeight="1" x14ac:dyDescent="0.2">
      <c r="A13" s="25">
        <v>5</v>
      </c>
      <c r="B13" s="27" t="s">
        <v>26</v>
      </c>
      <c r="C13" s="26" t="s">
        <v>20</v>
      </c>
      <c r="D13" s="27" t="s">
        <v>21</v>
      </c>
      <c r="E13" s="39">
        <v>3290</v>
      </c>
      <c r="F13" s="34">
        <v>5850</v>
      </c>
      <c r="G13" s="34">
        <v>5900</v>
      </c>
      <c r="H13" s="24"/>
      <c r="I13" s="17"/>
      <c r="J13" s="21">
        <f t="shared" si="5"/>
        <v>5013.333333333333</v>
      </c>
      <c r="K13" s="21">
        <f t="shared" si="6"/>
        <v>1492.6598183555875</v>
      </c>
      <c r="L13" s="28">
        <f t="shared" si="7"/>
        <v>0.29773799568263049</v>
      </c>
      <c r="M13" s="40" t="s">
        <v>16</v>
      </c>
      <c r="N13" s="40">
        <v>10</v>
      </c>
      <c r="O13" s="41">
        <f t="shared" si="8"/>
        <v>5013.33</v>
      </c>
      <c r="P13" s="41">
        <f t="shared" si="9"/>
        <v>50133.3</v>
      </c>
    </row>
    <row r="14" spans="1:16" s="35" customFormat="1" ht="20.100000000000001" customHeight="1" x14ac:dyDescent="0.2">
      <c r="A14" s="25">
        <v>6</v>
      </c>
      <c r="B14" s="27" t="s">
        <v>22</v>
      </c>
      <c r="C14" s="26" t="s">
        <v>20</v>
      </c>
      <c r="D14" s="27" t="s">
        <v>21</v>
      </c>
      <c r="E14" s="39">
        <v>1250</v>
      </c>
      <c r="F14" s="34">
        <v>1490</v>
      </c>
      <c r="G14" s="34">
        <v>1490</v>
      </c>
      <c r="H14" s="24"/>
      <c r="I14" s="17"/>
      <c r="J14" s="21">
        <f t="shared" si="5"/>
        <v>1410</v>
      </c>
      <c r="K14" s="21">
        <f t="shared" si="6"/>
        <v>138.5640646055102</v>
      </c>
      <c r="L14" s="28">
        <f t="shared" si="7"/>
        <v>9.8272386245042698E-2</v>
      </c>
      <c r="M14" s="40" t="s">
        <v>16</v>
      </c>
      <c r="N14" s="40">
        <v>30</v>
      </c>
      <c r="O14" s="41">
        <f t="shared" si="8"/>
        <v>1410</v>
      </c>
      <c r="P14" s="41">
        <f t="shared" si="9"/>
        <v>42300</v>
      </c>
    </row>
    <row r="15" spans="1:16" s="35" customFormat="1" ht="30" customHeight="1" x14ac:dyDescent="0.2">
      <c r="A15" s="25">
        <v>7</v>
      </c>
      <c r="B15" s="27" t="s">
        <v>27</v>
      </c>
      <c r="C15" s="26" t="s">
        <v>20</v>
      </c>
      <c r="D15" s="27" t="s">
        <v>21</v>
      </c>
      <c r="E15" s="39">
        <v>69</v>
      </c>
      <c r="F15" s="34">
        <v>85</v>
      </c>
      <c r="G15" s="34">
        <v>88</v>
      </c>
      <c r="H15" s="24"/>
      <c r="I15" s="17"/>
      <c r="J15" s="21">
        <f t="shared" si="5"/>
        <v>80.666666666666671</v>
      </c>
      <c r="K15" s="21">
        <f t="shared" si="6"/>
        <v>10.214368964029738</v>
      </c>
      <c r="L15" s="28">
        <f t="shared" si="7"/>
        <v>0.12662440864499674</v>
      </c>
      <c r="M15" s="40" t="s">
        <v>29</v>
      </c>
      <c r="N15" s="40">
        <v>100</v>
      </c>
      <c r="O15" s="41">
        <f t="shared" si="8"/>
        <v>80.67</v>
      </c>
      <c r="P15" s="41">
        <f t="shared" si="9"/>
        <v>8067</v>
      </c>
    </row>
    <row r="16" spans="1:16" s="35" customFormat="1" ht="20.100000000000001" customHeight="1" x14ac:dyDescent="0.2">
      <c r="A16" s="25">
        <v>8</v>
      </c>
      <c r="B16" s="27" t="s">
        <v>30</v>
      </c>
      <c r="C16" s="26" t="s">
        <v>20</v>
      </c>
      <c r="D16" s="27" t="s">
        <v>21</v>
      </c>
      <c r="E16" s="39">
        <v>3510</v>
      </c>
      <c r="F16" s="34">
        <v>3550</v>
      </c>
      <c r="G16" s="34">
        <v>3590</v>
      </c>
      <c r="H16" s="24"/>
      <c r="I16" s="17"/>
      <c r="J16" s="21">
        <f t="shared" si="5"/>
        <v>3550</v>
      </c>
      <c r="K16" s="21">
        <f t="shared" si="6"/>
        <v>40</v>
      </c>
      <c r="L16" s="28">
        <f t="shared" si="7"/>
        <v>1.1267605633802818E-2</v>
      </c>
      <c r="M16" s="40" t="s">
        <v>16</v>
      </c>
      <c r="N16" s="40">
        <v>12</v>
      </c>
      <c r="O16" s="41">
        <f t="shared" si="8"/>
        <v>3550</v>
      </c>
      <c r="P16" s="41">
        <f t="shared" si="9"/>
        <v>42600</v>
      </c>
    </row>
    <row r="17" spans="1:16" s="35" customFormat="1" ht="20.100000000000001" customHeight="1" x14ac:dyDescent="0.2">
      <c r="A17" s="25">
        <v>9</v>
      </c>
      <c r="B17" s="27" t="s">
        <v>31</v>
      </c>
      <c r="C17" s="26" t="s">
        <v>20</v>
      </c>
      <c r="D17" s="27" t="s">
        <v>21</v>
      </c>
      <c r="E17" s="39">
        <v>1200</v>
      </c>
      <c r="F17" s="34">
        <v>1250</v>
      </c>
      <c r="G17" s="34">
        <v>1290</v>
      </c>
      <c r="H17" s="24"/>
      <c r="I17" s="17"/>
      <c r="J17" s="21">
        <f t="shared" ref="J17" si="10">IF(ISERROR(AVERAGE(E17:I17)),0,AVERAGE(E17:I17))</f>
        <v>1246.6666666666667</v>
      </c>
      <c r="K17" s="21">
        <f t="shared" ref="K17" si="11">IF(ISERROR(STDEVA(E17:I17)),0,STDEVA(E17:I17))</f>
        <v>45.09249752822894</v>
      </c>
      <c r="L17" s="28">
        <f t="shared" ref="L17" si="12">IF(ISERROR(STDEVA(E17:I17)/(SUM(E17:I17)/COUNTIF(E17:I17,"&gt;0"))),0,STDEVA(E17:I17)/(SUM(E17:I17)/COUNTIF(E17:I17,"&gt;0")))</f>
        <v>3.6170452562750484E-2</v>
      </c>
      <c r="M17" s="40" t="s">
        <v>16</v>
      </c>
      <c r="N17" s="40">
        <v>80</v>
      </c>
      <c r="O17" s="41">
        <f t="shared" ref="O17" si="13">IF(ISERROR(ROUND(AVERAGE(E17:I17),2)),0,ROUND(AVERAGE(E17:I17),2))</f>
        <v>1246.67</v>
      </c>
      <c r="P17" s="41">
        <f t="shared" ref="P17" si="14">N17*O17</f>
        <v>99733.6</v>
      </c>
    </row>
    <row r="18" spans="1:16" s="35" customFormat="1" ht="20.100000000000001" customHeight="1" x14ac:dyDescent="0.2">
      <c r="A18" s="25">
        <v>10</v>
      </c>
      <c r="B18" s="27" t="s">
        <v>32</v>
      </c>
      <c r="C18" s="26" t="s">
        <v>33</v>
      </c>
      <c r="D18" s="27" t="s">
        <v>34</v>
      </c>
      <c r="E18" s="39">
        <v>3700</v>
      </c>
      <c r="F18" s="34">
        <v>3800</v>
      </c>
      <c r="G18" s="34">
        <v>4050</v>
      </c>
      <c r="H18" s="24"/>
      <c r="I18" s="17"/>
      <c r="J18" s="21">
        <f t="shared" si="5"/>
        <v>3850</v>
      </c>
      <c r="K18" s="21">
        <f t="shared" si="6"/>
        <v>180.27756377319946</v>
      </c>
      <c r="L18" s="28">
        <f t="shared" si="7"/>
        <v>4.6825341239792068E-2</v>
      </c>
      <c r="M18" s="40" t="s">
        <v>16</v>
      </c>
      <c r="N18" s="40">
        <v>4</v>
      </c>
      <c r="O18" s="41">
        <f t="shared" si="8"/>
        <v>3850</v>
      </c>
      <c r="P18" s="41">
        <f t="shared" si="9"/>
        <v>15400</v>
      </c>
    </row>
    <row r="19" spans="1:16" x14ac:dyDescent="0.25">
      <c r="A19" s="8"/>
      <c r="B19" s="55"/>
      <c r="C19" s="55"/>
      <c r="D19" s="56"/>
      <c r="E19" s="56"/>
      <c r="F19" s="38"/>
      <c r="G19" s="8"/>
      <c r="H19" s="8"/>
      <c r="I19" s="8"/>
      <c r="J19" s="9"/>
      <c r="K19" s="8"/>
      <c r="L19" s="10"/>
      <c r="M19" s="8"/>
      <c r="N19" s="11"/>
      <c r="O19" s="12" t="s">
        <v>15</v>
      </c>
      <c r="P19" s="36">
        <f>SUM(P9:P18)</f>
        <v>409367.19999999995</v>
      </c>
    </row>
    <row r="20" spans="1:16" x14ac:dyDescent="0.25">
      <c r="A20" s="8"/>
      <c r="B20" s="42" t="s">
        <v>17</v>
      </c>
      <c r="C20" s="13"/>
      <c r="E20" s="48">
        <v>375520</v>
      </c>
      <c r="F20" s="48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6" ht="11.25" customHeight="1" x14ac:dyDescent="0.25">
      <c r="A21" s="8"/>
      <c r="B21" s="31"/>
      <c r="C21" s="31"/>
      <c r="E21" s="8"/>
      <c r="F21" s="8"/>
      <c r="G21" s="57"/>
      <c r="H21" s="57"/>
      <c r="I21" s="57"/>
      <c r="J21" s="57"/>
      <c r="K21" s="57"/>
      <c r="L21" s="57"/>
      <c r="M21" s="57"/>
      <c r="N21" s="57"/>
      <c r="O21" s="57"/>
      <c r="P21" s="14"/>
    </row>
    <row r="22" spans="1:16" ht="11.25" customHeight="1" x14ac:dyDescent="0.25">
      <c r="A22" s="8"/>
      <c r="B22" s="31"/>
      <c r="C22" s="31"/>
      <c r="E22" s="8"/>
      <c r="F22" s="8"/>
      <c r="G22" s="23"/>
      <c r="H22" s="23"/>
      <c r="I22" s="23"/>
      <c r="J22" s="23"/>
      <c r="K22" s="23"/>
      <c r="L22" s="23"/>
      <c r="M22" s="23"/>
      <c r="N22" s="23"/>
      <c r="O22" s="23"/>
      <c r="P22" s="14"/>
    </row>
    <row r="23" spans="1:16" ht="12.75" customHeight="1" x14ac:dyDescent="0.25">
      <c r="A23" s="8"/>
      <c r="B23" s="58"/>
      <c r="C23" s="58"/>
      <c r="D23" s="58"/>
      <c r="E23" s="58"/>
      <c r="F23" s="58"/>
      <c r="G23" s="59"/>
      <c r="H23" s="59"/>
      <c r="I23" s="59"/>
      <c r="J23" s="9"/>
      <c r="K23" s="60"/>
      <c r="L23" s="60"/>
      <c r="M23" s="60"/>
      <c r="N23" s="11"/>
      <c r="O23" s="8"/>
      <c r="P23" s="14"/>
    </row>
    <row r="24" spans="1:16" ht="12" customHeight="1" x14ac:dyDescent="0.25">
      <c r="A24" s="15"/>
      <c r="B24" s="31"/>
      <c r="C24" s="31"/>
      <c r="E24" s="8"/>
      <c r="F24" s="8"/>
      <c r="G24" s="61"/>
      <c r="H24" s="61"/>
      <c r="I24" s="61"/>
      <c r="J24" s="9"/>
      <c r="K24" s="8"/>
      <c r="L24" s="10"/>
      <c r="M24" s="8"/>
      <c r="N24" s="11"/>
      <c r="O24" s="8"/>
      <c r="P24" s="14"/>
    </row>
    <row r="28" spans="1:16" x14ac:dyDescent="0.25">
      <c r="B28" s="37"/>
      <c r="C28" s="37"/>
    </row>
    <row r="29" spans="1:16" x14ac:dyDescent="0.25">
      <c r="B29" s="20"/>
      <c r="C29" s="20"/>
    </row>
    <row r="30" spans="1:16" x14ac:dyDescent="0.25">
      <c r="B30" s="37"/>
      <c r="C30" s="37"/>
    </row>
    <row r="31" spans="1:16" x14ac:dyDescent="0.25">
      <c r="B31" s="37"/>
      <c r="C31" s="37"/>
    </row>
    <row r="32" spans="1:16" x14ac:dyDescent="0.25">
      <c r="B32" s="20"/>
      <c r="C32" s="20"/>
    </row>
  </sheetData>
  <mergeCells count="25">
    <mergeCell ref="G21:O21"/>
    <mergeCell ref="B23:F23"/>
    <mergeCell ref="G23:I23"/>
    <mergeCell ref="K23:M23"/>
    <mergeCell ref="G24:I24"/>
    <mergeCell ref="E20:F20"/>
    <mergeCell ref="G20:P20"/>
    <mergeCell ref="B1:O1"/>
    <mergeCell ref="B2:P2"/>
    <mergeCell ref="B3:P3"/>
    <mergeCell ref="K5:K7"/>
    <mergeCell ref="L5:L7"/>
    <mergeCell ref="M5:M7"/>
    <mergeCell ref="N5:N7"/>
    <mergeCell ref="O5:O7"/>
    <mergeCell ref="P5:P7"/>
    <mergeCell ref="E7:I7"/>
    <mergeCell ref="B19:C19"/>
    <mergeCell ref="D19:E19"/>
    <mergeCell ref="A5:A7"/>
    <mergeCell ref="B5:B7"/>
    <mergeCell ref="C5:C7"/>
    <mergeCell ref="E5:I5"/>
    <mergeCell ref="J5:J7"/>
    <mergeCell ref="D5:D7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2026-08-12T08:18:25Z</dcterms:modified>
</cp:coreProperties>
</file>