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<sst xmlns="http://schemas.openxmlformats.org/spreadsheetml/2006/main" count="35" uniqueCount="33">
  <si>
    <r>
      <rPr>
        <b val="true"/>
        <sz val="15"/>
        <color theme="1"/>
        <rFont val="Times New Roman"/>
        <family val="1"/>
        <charset val="1"/>
      </rPr>
      <t xml:space="preserve">Обоснование начальной (максимальной) цены контракта на изготовление</t>
    </r>
    <r>
      <rPr>
        <b val="true"/>
        <sz val="15"/>
        <color rgb="FF0F1115"/>
        <rFont val="Times New Roman"/>
        <family val="1"/>
        <charset val="1"/>
      </rPr>
      <t xml:space="preserve"> упаковочного материала для оснащения магазина Рязанского Исторического Музея</t>
    </r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</si>
  <si>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</si>
  <si>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</si>
  <si>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</si>
  <si>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</si>
  <si>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</si>
  <si>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</si>
  <si>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</si>
  <si>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</si>
  <si>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</si>
  <si>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</si>
  <si>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</si>
  <si>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</si>
  <si>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</si>
  <si>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</si>
  <si>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</si>
  <si>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</si>
  <si>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</si>
  <si>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</si>
  <si>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№ </t>
  </si>
  <si>
    <t xml:space="preserve">цена источника 2 № </t>
  </si>
  <si>
    <t xml:space="preserve">цена источника 3 №  </t>
  </si>
  <si>
    <t xml:space="preserve">Изготовление пакетов ПВД белых, плотность 50 мкм, размер 300x400 мм</t>
  </si>
  <si>
    <t xml:space="preserve">22.22.11.110</t>
  </si>
  <si>
    <t xml:space="preserve">Шт.</t>
  </si>
  <si>
    <r>
      <rPr>
        <sz val="15"/>
        <color rgb="FF000000"/>
        <rFont val="Times New Roman"/>
        <family val="1"/>
      </rPr>
      <t xml:space="preserve">Изготовление пакетов ПВД белых</t>
    </r>
    <r>
      <rPr>
        <sz val="15"/>
        <rFont val="Times New Roman"/>
        <family val="1"/>
        <charset val="1"/>
      </rPr>
      <t xml:space="preserve">, плотность 50 мкм, размер 200x300 мм</t>
    </r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</si>
  <si>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</si>
  <si>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</si>
  <si>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</si>
  <si>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15.06.2026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</si>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</sst>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#,##0"/>
    <numFmt numFmtId="167" formatCode="#,##0.00"/>
    <numFmt numFmtId="168" formatCode="#,##0.00_р_.;\-#,##0.00_р_."/>
    <numFmt numFmtId="169" formatCode="0.00%"/>
    <numFmt numFmtId="170" formatCode="#,##0.00&quot;р.&quot;;\-#,##0.00&quot;р.&quot;"/>
  </numFmts>
  <fonts count="20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b val="true"/>
      <sz val="15"/>
      <color rgb="FF0F1115"/>
      <name val="Times New Roman"/>
      <family val="1"/>
      <charset val="1"/>
    </font>
    <font>
      <sz val="15"/>
      <color theme="1"/>
      <name val="Times New Roman"/>
      <family val="1"/>
      <charset val="1"/>
    </font>
    <font>
      <sz val="15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sz val="15"/>
      <color rgb="FF000000"/>
      <name val="Times New Roman"/>
      <family val="1"/>
    </font>
    <font>
      <sz val="15"/>
      <name val="Times New Roman"/>
      <family val="1"/>
      <charset val="1"/>
    </font>
    <font>
      <b val="true"/>
      <u val="single"/>
      <sz val="15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F1115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568440</xdr:colOff>
      <xdr:row>5</xdr:row>
      <xdr:rowOff>729720</xdr:rowOff>
    </xdr:from>
    <xdr:to>
      <xdr:col>6</xdr:col>
      <xdr:colOff>91080</xdr:colOff>
      <xdr:row>6</xdr:row>
      <xdr:rowOff>1479240</xdr:rowOff>
    </xdr:to>
    <xdr:sp>
      <xdr:nvSpPr>
        <xdr:cNvPr id="1" name="TextBox 1"/>
        <xdr:cNvSpPr/>
      </xdr:nvSpPr>
      <xdr:spPr>
        <a:xfrm>
          <a:off x="4433040" y="2427840"/>
          <a:ext cx="3680640" cy="1731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18000</xdr:colOff>
      <xdr:row>5</xdr:row>
      <xdr:rowOff>753120</xdr:rowOff>
    </xdr:from>
    <xdr:to>
      <xdr:col>3</xdr:col>
      <xdr:colOff>202320</xdr:colOff>
      <xdr:row>6</xdr:row>
      <xdr:rowOff>1502640</xdr:rowOff>
    </xdr:to>
    <xdr:sp>
      <xdr:nvSpPr>
        <xdr:cNvPr id="2" name="TextBox 2"/>
        <xdr:cNvSpPr/>
      </xdr:nvSpPr>
      <xdr:spPr>
        <a:xfrm>
          <a:off x="18000" y="2451240"/>
          <a:ext cx="4048920" cy="1731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85320</xdr:colOff>
      <xdr:row>5</xdr:row>
      <xdr:rowOff>804600</xdr:rowOff>
    </xdr:from>
    <xdr:to>
      <xdr:col>8</xdr:col>
      <xdr:colOff>659880</xdr:colOff>
      <xdr:row>6</xdr:row>
      <xdr:rowOff>1554120</xdr:rowOff>
    </xdr:to>
    <xdr:sp>
      <xdr:nvSpPr>
        <xdr:cNvPr id="3" name="TextBox 3"/>
        <xdr:cNvSpPr/>
      </xdr:nvSpPr>
      <xdr:spPr>
        <a:xfrm>
          <a:off x="8107920" y="2502720"/>
          <a:ext cx="4233600" cy="1731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2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2" activeCellId="0" sqref="A2"/>
    </sheetView>
  </sheetViews>
  <sheetFormatPr defaultColWidth="10.8906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15.45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8.77"/>
    <col collapsed="false" customWidth="true" hidden="false" outlineLevel="0" max="9" min="9" style="2" width="18.89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42.9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77.3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2" customFormat="tru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11" t="s">
        <v>18</v>
      </c>
    </row>
    <row r="9" s="12" customFormat="true" ht="18.55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9"/>
      <c r="N9" s="9"/>
      <c r="O9" s="11"/>
    </row>
    <row r="10" s="12" customFormat="true" ht="84.05" hidden="false" customHeight="true" outlineLevel="0" collapsed="false">
      <c r="A10" s="13" t="n">
        <v>1</v>
      </c>
      <c r="B10" s="13" t="s">
        <v>22</v>
      </c>
      <c r="C10" s="13"/>
      <c r="D10" s="14" t="s">
        <v>23</v>
      </c>
      <c r="E10" s="13" t="s">
        <v>24</v>
      </c>
      <c r="F10" s="15" t="n">
        <v>1000</v>
      </c>
      <c r="G10" s="16" t="n">
        <v>27</v>
      </c>
      <c r="H10" s="16" t="n">
        <v>39</v>
      </c>
      <c r="I10" s="16" t="n">
        <v>37</v>
      </c>
      <c r="J10" s="17" t="n">
        <f aca="false">ROUND(((G10+H10+I10)/3),2)</f>
        <v>34.33</v>
      </c>
      <c r="K10" s="18" t="n">
        <f aca="false">SQRT(((POWER(G10-J10,2)+POWER(H10-J10,2)+POWER(I10-J10,2))/2))/J10</f>
        <v>0.187273574235891</v>
      </c>
      <c r="L10" s="16" t="n">
        <f aca="false">J10</f>
        <v>34.33</v>
      </c>
      <c r="M10" s="16" t="n">
        <f aca="false">MIN(G10:I10)</f>
        <v>27</v>
      </c>
      <c r="N10" s="16" t="n">
        <f aca="false">L10*F10</f>
        <v>34330</v>
      </c>
      <c r="O10" s="19" t="n">
        <f aca="false">M10*F10</f>
        <v>27000</v>
      </c>
    </row>
    <row r="11" s="12" customFormat="true" ht="84.05" hidden="false" customHeight="true" outlineLevel="0" collapsed="false">
      <c r="A11" s="13" t="n">
        <v>2</v>
      </c>
      <c r="B11" s="20" t="s">
        <v>25</v>
      </c>
      <c r="C11" s="13"/>
      <c r="D11" s="14" t="s">
        <v>23</v>
      </c>
      <c r="E11" s="13" t="s">
        <v>24</v>
      </c>
      <c r="F11" s="15" t="n">
        <v>1000</v>
      </c>
      <c r="G11" s="16" t="n">
        <v>21</v>
      </c>
      <c r="H11" s="16" t="n">
        <v>34</v>
      </c>
      <c r="I11" s="16" t="n">
        <v>33</v>
      </c>
      <c r="J11" s="17" t="n">
        <f aca="false">ROUND(((G11+H11+I11)/3),2)</f>
        <v>29.33</v>
      </c>
      <c r="K11" s="18" t="n">
        <f aca="false">SQRT(((POWER(G11-J11,2)+POWER(H11-J11,2)+POWER(I11-J11,2))/2))/J11</f>
        <v>0.246647776679487</v>
      </c>
      <c r="L11" s="16" t="n">
        <f aca="false">J11</f>
        <v>29.33</v>
      </c>
      <c r="M11" s="16" t="n">
        <f aca="false">MIN(G11:I11)</f>
        <v>21</v>
      </c>
      <c r="N11" s="16" t="n">
        <f aca="false">L11*F11</f>
        <v>29330</v>
      </c>
      <c r="O11" s="19" t="n">
        <f aca="false">M11*F11</f>
        <v>21000</v>
      </c>
    </row>
    <row r="12" customFormat="false" ht="28.7" hidden="false" customHeight="true" outlineLevel="0" collapsed="false">
      <c r="A12" s="21" t="s">
        <v>26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 t="e">
        <f aca="false">#ref!</f>
        <v>#NAME?</v>
      </c>
      <c r="N12" s="22" t="n">
        <f aca="false">SUM(N10:N11)</f>
        <v>63660</v>
      </c>
      <c r="O12" s="23" t="n">
        <f aca="false">SUM(O10:O11)</f>
        <v>48000</v>
      </c>
    </row>
    <row r="13" customFormat="false" ht="28.7" hidden="false" customHeight="true" outlineLevel="0" collapsed="false">
      <c r="A13" s="24" t="s">
        <v>27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customFormat="false" ht="28.7" hidden="false" customHeight="true" outlineLevel="0" collapsed="false">
      <c r="A14" s="25" t="n">
        <f aca="false">N12</f>
        <v>63660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customFormat="false" ht="45.55" hidden="false" customHeight="true" outlineLevel="0" collapsed="false">
      <c r="A15" s="26" t="s">
        <v>28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customFormat="false" ht="28.45" hidden="false" customHeight="true" outlineLevel="0" collapsed="false">
      <c r="A16" s="27" t="n">
        <f aca="false">O12</f>
        <v>48000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customFormat="false" ht="67.15" hidden="false" customHeight="true" outlineLevel="0" collapsed="false"/>
    <row r="18" customFormat="false" ht="15" hidden="false" customHeight="true" outlineLevel="0" collapsed="false">
      <c r="A18" s="28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customFormat="false" ht="15" hidden="false" customHeight="true" outlineLevel="0" collapsed="false">
      <c r="A19" s="28" t="s">
        <v>30</v>
      </c>
      <c r="B19" s="28"/>
      <c r="C19" s="28"/>
    </row>
    <row r="20" customFormat="false" ht="15" hidden="false" customHeight="true" outlineLevel="0" collapsed="false">
      <c r="A20" s="29"/>
      <c r="B20" s="29"/>
      <c r="C20" s="29"/>
      <c r="D20" s="29"/>
    </row>
    <row r="21" customFormat="false" ht="19.5" hidden="false" customHeight="true" outlineLevel="0" collapsed="false">
      <c r="A21" s="30" t="s">
        <v>31</v>
      </c>
      <c r="B21" s="30"/>
      <c r="C21" s="30"/>
      <c r="D21" s="30"/>
    </row>
    <row r="22" customFormat="false" ht="15" hidden="false" customHeight="true" outlineLevel="0" collapsed="false">
      <c r="A22" s="29" t="s">
        <v>32</v>
      </c>
      <c r="B22" s="29"/>
      <c r="C22" s="29"/>
      <c r="D22" s="29"/>
    </row>
  </sheetData>
  <mergeCells count="31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B10:C10"/>
    <mergeCell ref="A12:M12"/>
    <mergeCell ref="A13:O13"/>
    <mergeCell ref="A14:O14"/>
    <mergeCell ref="A15:O15"/>
    <mergeCell ref="A16:O16"/>
    <mergeCell ref="A18:M18"/>
    <mergeCell ref="A19:C19"/>
    <mergeCell ref="A20:D20"/>
    <mergeCell ref="A21:D21"/>
    <mergeCell ref="A22:D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2026-06-15T13:22:45Z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