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1600" windowHeight="93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2" i="9" l="1"/>
  <c r="V12" i="9"/>
  <c r="W12" i="9"/>
  <c r="N12" i="9"/>
  <c r="S12" i="9" s="1"/>
  <c r="T12" i="9" s="1"/>
  <c r="O12" i="9"/>
  <c r="P12" i="9" l="1"/>
  <c r="O11" i="9" l="1"/>
  <c r="W11" i="9" l="1"/>
  <c r="W14" i="9" s="1"/>
  <c r="V11" i="9"/>
  <c r="V14" i="9" s="1"/>
  <c r="U11" i="9"/>
  <c r="U14" i="9" s="1"/>
  <c r="N11" i="9"/>
  <c r="S11" i="9" l="1"/>
  <c r="T11" i="9" s="1"/>
  <c r="T14" i="9" s="1"/>
  <c r="P11" i="9"/>
</calcChain>
</file>

<file path=xl/sharedStrings.xml><?xml version="1.0" encoding="utf-8"?>
<sst xmlns="http://schemas.openxmlformats.org/spreadsheetml/2006/main" count="53" uniqueCount="50">
  <si>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</si>
  <si>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</si>
  <si>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</si>
  <si>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</si>
  <si>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</si>
  <si>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</si>
  <si>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</si>
  <si>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</si>
  <si>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</si>
  <si>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</si>
  <si>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</si>
  <si>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</si>
  <si>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</si>
  <si>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</si>
  <si>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</si>
  <si>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</si>
  <si>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</si>
  <si>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</si>
  <si>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</si>
  <si>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</si>
  <si>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</si>
  <si>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</si>
  <si>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</si>
  <si>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</si>
  <si>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</si>
  <si>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</si>
  <si>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</si>
  <si>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</si>
  <si>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</si>
  <si>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</si>
  <si>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</si>
  <si>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</si>
  <si>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</si>
  <si>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</si>
  <si>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</si>
  <si>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</si>
  <si>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</si>
  <si>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</si>
  <si>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</si>
  <si>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</si>
  <si>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</si>
  <si>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</si>
  <si>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</si>
  <si>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</si>
  <si>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</si>
  <si>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 xml:space="preserve">Оказание услуг по техническому осмотру служебного транспорта </t>
  </si>
  <si>
    <t>Ремонт топливного насоса высокого давления (ТНВД) КамАЗ Евро 2 (КамАЗ 45143 г.н. В562УР102)</t>
  </si>
  <si>
    <t>Ремонт форсунки КамАЗ (КамАЗ 45143 г.н. В562УР102)</t>
  </si>
  <si>
    <t>усл.ед.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</si>
  <si>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В целях эффективного расходования бюджетных средств максимальная цена государственного контракта составляет</t>
    </r>
    <r>
      <rPr>
        <b/>
        <sz val="13"/>
        <rFont val="Times New Roman"/>
        <family val="1"/>
        <charset val="204"/>
      </rPr>
      <t xml:space="preserve"> 35 100</t>
    </r>
    <r>
      <rPr>
        <sz val="13"/>
        <rFont val="Times New Roman"/>
        <family val="1"/>
        <charset val="204"/>
      </rPr>
      <t xml:space="preserve"> (тридцать пять тысяч сто)  рублей 00 копеек в виду использования   наименьшей цены (Поставщик №1)</t>
    </r>
    <r>
      <rPr>
        <b/>
        <sz val="13"/>
        <rFont val="Times New Roman"/>
        <family val="1"/>
        <charset val="204"/>
      </rPr>
      <t xml:space="preserve"> </t>
    </r>
    <r>
      <rPr>
        <sz val="13"/>
        <rFont val="Times New Roman"/>
        <family val="1"/>
        <charset val="204"/>
      </rPr>
      <t xml:space="preserve">и включает в себя стоимость материалов, инструментов, оборудования, оформления отчетной документации, являющихся предметом государственного контракта, а также расходы на страхование, уплату всех налогов и сборов, взимаемых в связи с исполнением государственного контракта, и других обязательных платежей, уплачиваемых в соответствии с действующим законодательством Российской Федерации.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</si>
</sst>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2" fillId="0" borderId="2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466725</xdr:colOff>
      <xdr:row>17</xdr:row>
      <xdr:rowOff>171450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02067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19</xdr:row>
      <xdr:rowOff>0</xdr:rowOff>
    </xdr:from>
    <xdr:to>
      <xdr:col>4</xdr:col>
      <xdr:colOff>28575</xdr:colOff>
      <xdr:row>21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2</xdr:col>
      <xdr:colOff>104775</xdr:colOff>
      <xdr:row>22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28</xdr:row>
      <xdr:rowOff>0</xdr:rowOff>
    </xdr:from>
    <xdr:to>
      <xdr:col>3</xdr:col>
      <xdr:colOff>85725</xdr:colOff>
      <xdr:row>29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6"/>
  <sheetViews>
    <sheetView tabSelected="1" topLeftCell="A17" zoomScale="80" zoomScaleNormal="80" workbookViewId="0">
      <selection activeCell="P39" sqref="P39"/>
    </sheetView>
  </sheetViews>
  <sheetFormatPr defaultColWidth="9.140625" defaultRowHeight="12.75" outlineLevelCol="1" x14ac:dyDescent="0.25"/>
  <cols>
    <col min="1" max="1" width="6.28515625" style="1" customWidth="1"/>
    <col min="2" max="2" width="40.57031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customWidth="1" outlineLevel="1"/>
    <col min="22" max="22" width="14.42578125" style="1" customWidth="1" outlineLevel="1"/>
    <col min="23" max="23" width="14.5703125" style="1" customWidth="1" outlineLevel="1"/>
    <col min="24" max="24" width="10.85546875" style="1" customWidth="1"/>
    <col min="25" max="25" width="11.28515625" style="1" customWidth="1"/>
    <col min="26" max="26" width="10.42578125" style="1" bestFit="1" customWidth="1"/>
    <col min="27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6" ht="84" customHeight="1" x14ac:dyDescent="0.25">
      <c r="P1" s="40" t="s">
        <v>21</v>
      </c>
      <c r="Q1" s="40"/>
      <c r="R1" s="40"/>
      <c r="S1" s="40"/>
      <c r="T1" s="40"/>
    </row>
    <row r="2" spans="1:26" s="2" customFormat="1" ht="33.75" customHeight="1" x14ac:dyDescent="0.25">
      <c r="A2" s="41" t="s">
        <v>13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6" s="3" customFormat="1" ht="7.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6" s="3" customFormat="1" ht="14.25" customHeight="1" x14ac:dyDescent="0.25">
      <c r="A4" s="43" t="s">
        <v>14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</row>
    <row r="5" spans="1:26" s="3" customFormat="1" ht="30.6" customHeight="1" x14ac:dyDescent="0.25">
      <c r="A5" s="44" t="s">
        <v>0</v>
      </c>
      <c r="B5" s="44"/>
      <c r="C5" s="44"/>
      <c r="D5" s="44"/>
      <c r="E5" s="45" t="s">
        <v>45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</row>
    <row r="6" spans="1:26" s="3" customFormat="1" ht="29.25" customHeight="1" x14ac:dyDescent="0.25">
      <c r="A6" s="44" t="s">
        <v>1</v>
      </c>
      <c r="B6" s="44"/>
      <c r="C6" s="44"/>
      <c r="D6" s="44"/>
      <c r="E6" s="44" t="s">
        <v>15</v>
      </c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</row>
    <row r="7" spans="1:26" s="3" customFormat="1" ht="18" customHeight="1" x14ac:dyDescent="0.25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</row>
    <row r="8" spans="1:26" ht="18" customHeight="1" x14ac:dyDescent="0.25">
      <c r="A8" s="47" t="s">
        <v>16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6" ht="45.75" customHeight="1" x14ac:dyDescent="0.25">
      <c r="A9" s="36" t="s">
        <v>2</v>
      </c>
      <c r="B9" s="36" t="s">
        <v>43</v>
      </c>
      <c r="C9" s="48" t="s">
        <v>44</v>
      </c>
      <c r="D9" s="35" t="s">
        <v>12</v>
      </c>
      <c r="E9" s="36" t="s">
        <v>11</v>
      </c>
      <c r="F9" s="36"/>
      <c r="G9" s="36"/>
      <c r="H9" s="36"/>
      <c r="I9" s="36"/>
      <c r="J9" s="36"/>
      <c r="K9" s="19"/>
      <c r="L9" s="36" t="s">
        <v>3</v>
      </c>
      <c r="M9" s="36"/>
      <c r="N9" s="35" t="s">
        <v>4</v>
      </c>
      <c r="O9" s="35"/>
      <c r="P9" s="35"/>
      <c r="Q9" s="36" t="s">
        <v>5</v>
      </c>
      <c r="R9" s="36"/>
      <c r="S9" s="36"/>
      <c r="T9" s="36"/>
    </row>
    <row r="10" spans="1:26" ht="77.25" customHeight="1" x14ac:dyDescent="0.25">
      <c r="A10" s="36"/>
      <c r="B10" s="36"/>
      <c r="C10" s="49"/>
      <c r="D10" s="35"/>
      <c r="E10" s="19" t="s">
        <v>17</v>
      </c>
      <c r="F10" s="19"/>
      <c r="G10" s="21"/>
      <c r="H10" s="19" t="s">
        <v>18</v>
      </c>
      <c r="I10" s="19" t="s">
        <v>24</v>
      </c>
      <c r="J10" s="19" t="s">
        <v>24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22</v>
      </c>
      <c r="Q10" s="4" t="s">
        <v>23</v>
      </c>
      <c r="R10" s="19" t="s">
        <v>10</v>
      </c>
      <c r="S10" s="19" t="s">
        <v>20</v>
      </c>
      <c r="T10" s="19" t="s">
        <v>19</v>
      </c>
    </row>
    <row r="11" spans="1:26" ht="43.5" customHeight="1" x14ac:dyDescent="0.25">
      <c r="A11" s="27">
        <v>1</v>
      </c>
      <c r="B11" s="29" t="s">
        <v>46</v>
      </c>
      <c r="C11" s="28" t="s">
        <v>48</v>
      </c>
      <c r="D11" s="22">
        <v>1</v>
      </c>
      <c r="E11" s="6">
        <v>25500</v>
      </c>
      <c r="F11" s="17"/>
      <c r="G11" s="17"/>
      <c r="H11" s="6">
        <v>26775</v>
      </c>
      <c r="I11" s="6"/>
      <c r="J11" s="6">
        <v>27285</v>
      </c>
      <c r="K11" s="6"/>
      <c r="L11" s="6"/>
      <c r="M11" s="6"/>
      <c r="N11" s="6">
        <f t="shared" ref="N11" si="0">ROUND((E11+H11+J11)/3,2)</f>
        <v>26520</v>
      </c>
      <c r="O11" s="18">
        <f>STDEVA(E11,H11,J11)</f>
        <v>919.41557524331722</v>
      </c>
      <c r="P11" s="18">
        <f>O11/N11*100</f>
        <v>3.466876226407682</v>
      </c>
      <c r="Q11" s="6"/>
      <c r="R11" s="6"/>
      <c r="S11" s="6">
        <f>N11</f>
        <v>26520</v>
      </c>
      <c r="T11" s="6">
        <f>D11*S11</f>
        <v>26520</v>
      </c>
      <c r="U11" s="20">
        <f t="shared" ref="U11" si="1">D11*E11</f>
        <v>25500</v>
      </c>
      <c r="V11" s="20">
        <f t="shared" ref="V11" si="2">D11*H11</f>
        <v>26775</v>
      </c>
      <c r="W11" s="20">
        <f t="shared" ref="W11" si="3">D11*J11</f>
        <v>27285</v>
      </c>
      <c r="X11" s="20"/>
      <c r="Y11" s="20"/>
      <c r="Z11" s="20"/>
    </row>
    <row r="12" spans="1:26" ht="31.5" customHeight="1" x14ac:dyDescent="0.25">
      <c r="A12" s="27">
        <v>2</v>
      </c>
      <c r="B12" s="29" t="s">
        <v>47</v>
      </c>
      <c r="C12" s="28" t="s">
        <v>48</v>
      </c>
      <c r="D12" s="22">
        <v>8</v>
      </c>
      <c r="E12" s="6">
        <v>1200</v>
      </c>
      <c r="F12" s="17"/>
      <c r="G12" s="17"/>
      <c r="H12" s="6">
        <v>1260</v>
      </c>
      <c r="I12" s="6"/>
      <c r="J12" s="6">
        <v>1290</v>
      </c>
      <c r="K12" s="6"/>
      <c r="L12" s="6"/>
      <c r="M12" s="6"/>
      <c r="N12" s="6">
        <f t="shared" ref="N12" si="4">ROUND((E12+H12+J12)/3,2)</f>
        <v>1250</v>
      </c>
      <c r="O12" s="18">
        <f t="shared" ref="O12" si="5">STDEVA(E12,H12,J12)</f>
        <v>45.825756949558397</v>
      </c>
      <c r="P12" s="18">
        <f t="shared" ref="P12" si="6">O12/N12*100</f>
        <v>3.6660605559646715</v>
      </c>
      <c r="Q12" s="6"/>
      <c r="R12" s="6"/>
      <c r="S12" s="6">
        <f t="shared" ref="S12" si="7">N12</f>
        <v>1250</v>
      </c>
      <c r="T12" s="6">
        <f t="shared" ref="T12" si="8">D12*S12</f>
        <v>10000</v>
      </c>
      <c r="U12" s="20">
        <f t="shared" ref="U12" si="9">D12*E12</f>
        <v>9600</v>
      </c>
      <c r="V12" s="20">
        <f t="shared" ref="V12" si="10">D12*H12</f>
        <v>10080</v>
      </c>
      <c r="W12" s="20">
        <f t="shared" ref="W12" si="11">D12*J12</f>
        <v>10320</v>
      </c>
      <c r="X12" s="20"/>
      <c r="Y12" s="20"/>
      <c r="Z12" s="20"/>
    </row>
    <row r="13" spans="1:26" s="5" customFormat="1" ht="13.5" customHeight="1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spans="1:26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5"/>
      <c r="T14" s="26">
        <f>SUM(T11:T12)</f>
        <v>36520</v>
      </c>
      <c r="U14" s="20">
        <f>SUM(U11:U13)</f>
        <v>35100</v>
      </c>
      <c r="V14" s="20">
        <f>SUM(V11:V13)</f>
        <v>36855</v>
      </c>
      <c r="W14" s="20">
        <f>SUM(W11:W13)</f>
        <v>37605</v>
      </c>
    </row>
    <row r="15" spans="1:26" customFormat="1" ht="43.5" customHeight="1" x14ac:dyDescent="0.25">
      <c r="A15" s="38" t="s">
        <v>25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6" customFormat="1" ht="15.75" x14ac:dyDescent="0.25">
      <c r="A16" s="39" t="s">
        <v>26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7"/>
      <c r="P16" s="7"/>
    </row>
    <row r="17" spans="1:18" customFormat="1" ht="15.75" x14ac:dyDescent="0.25">
      <c r="B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8" customFormat="1" ht="27" customHeight="1" x14ac:dyDescent="0.25">
      <c r="B18" s="7"/>
      <c r="C18" s="7"/>
      <c r="D18" s="7"/>
      <c r="E18" s="8" t="s">
        <v>27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8" customFormat="1" ht="16.899999999999999" customHeight="1" x14ac:dyDescent="0.25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8" customFormat="1" ht="16.899999999999999" customHeight="1" x14ac:dyDescent="0.25">
      <c r="B20" s="7"/>
      <c r="C20" s="9" t="s">
        <v>28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8" customFormat="1" ht="16.899999999999999" customHeight="1" x14ac:dyDescent="0.25">
      <c r="B21" s="7"/>
      <c r="C21" s="7"/>
      <c r="D21" s="7"/>
      <c r="E21" s="9" t="s">
        <v>29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8" customFormat="1" ht="27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8" customFormat="1" ht="27" customHeight="1" x14ac:dyDescent="0.25">
      <c r="B23" s="7"/>
      <c r="C23" s="8" t="s">
        <v>30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8" customFormat="1" ht="27" customHeight="1" x14ac:dyDescent="0.25">
      <c r="B24" s="7"/>
      <c r="C24" s="8" t="s">
        <v>31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8" customFormat="1" ht="16.899999999999999" customHeight="1" x14ac:dyDescent="0.25">
      <c r="B25" s="7"/>
      <c r="C25" s="9" t="s">
        <v>32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10"/>
      <c r="O25" s="7"/>
      <c r="P25" s="7"/>
    </row>
    <row r="26" spans="1:18" customFormat="1" ht="16.899999999999999" customHeight="1" x14ac:dyDescent="0.3">
      <c r="A26" s="34" t="s">
        <v>33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7"/>
    </row>
    <row r="27" spans="1:18" customFormat="1" ht="16.899999999999999" customHeight="1" x14ac:dyDescent="0.25">
      <c r="B27" s="7"/>
      <c r="C27" s="11" t="s">
        <v>34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8" customFormat="1" ht="16.899999999999999" customHeight="1" x14ac:dyDescent="0.25">
      <c r="B28" s="7"/>
      <c r="C28" s="12" t="s">
        <v>35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8" customFormat="1" ht="16.899999999999999" customHeight="1" x14ac:dyDescent="0.25">
      <c r="B29" s="7"/>
      <c r="C29" s="12" t="s">
        <v>28</v>
      </c>
      <c r="D29" s="13" t="s">
        <v>36</v>
      </c>
      <c r="E29" s="13"/>
      <c r="F29" s="13"/>
      <c r="G29" s="13"/>
      <c r="H29" s="13"/>
      <c r="I29" s="13"/>
      <c r="J29" s="13"/>
      <c r="K29" s="13"/>
      <c r="L29" s="13"/>
      <c r="M29" s="13"/>
      <c r="N29" s="7"/>
      <c r="O29" s="7"/>
      <c r="P29" s="7"/>
    </row>
    <row r="30" spans="1:18" customFormat="1" ht="16.899999999999999" customHeight="1" x14ac:dyDescent="0.25">
      <c r="B30" s="7"/>
      <c r="C30" s="30" t="s">
        <v>37</v>
      </c>
      <c r="D30" s="30"/>
      <c r="E30" s="30"/>
      <c r="F30" s="30"/>
      <c r="G30" s="30"/>
      <c r="H30" s="30"/>
      <c r="I30" s="7"/>
      <c r="J30" s="7"/>
      <c r="K30" s="7"/>
      <c r="L30" s="7"/>
      <c r="M30" s="7"/>
      <c r="N30" s="7"/>
      <c r="O30" s="7"/>
      <c r="P30" s="7"/>
    </row>
    <row r="31" spans="1:18" customFormat="1" ht="16.899999999999999" customHeight="1" x14ac:dyDescent="0.25">
      <c r="B31" s="14"/>
      <c r="C31" s="7"/>
      <c r="D31" s="13" t="s">
        <v>38</v>
      </c>
      <c r="E31" s="13"/>
      <c r="F31" s="13"/>
      <c r="G31" s="13"/>
      <c r="H31" s="13"/>
      <c r="I31" s="13"/>
      <c r="J31" s="7"/>
      <c r="K31" s="7"/>
      <c r="L31" s="7"/>
      <c r="M31" s="7"/>
      <c r="N31" s="7"/>
      <c r="O31" s="7"/>
      <c r="P31" s="7"/>
      <c r="Q31" s="7"/>
      <c r="R31" s="15"/>
    </row>
    <row r="32" spans="1:18" customFormat="1" ht="16.899999999999999" customHeight="1" x14ac:dyDescent="0.25">
      <c r="B32" s="14"/>
      <c r="C32" s="7"/>
      <c r="D32" s="13" t="s">
        <v>39</v>
      </c>
      <c r="E32" s="13"/>
      <c r="F32" s="13"/>
      <c r="G32" s="13"/>
      <c r="H32" s="13"/>
      <c r="I32" s="13"/>
      <c r="J32" s="7"/>
      <c r="K32" s="7"/>
      <c r="L32" s="7"/>
      <c r="M32" s="7"/>
      <c r="N32" s="7"/>
      <c r="O32" s="7"/>
      <c r="P32" s="7"/>
      <c r="Q32" s="7"/>
      <c r="R32" s="15"/>
    </row>
    <row r="33" spans="1:20" customFormat="1" ht="16.899999999999999" customHeight="1" x14ac:dyDescent="0.25">
      <c r="B33" s="13"/>
      <c r="C33" s="13"/>
      <c r="D33" s="13" t="s">
        <v>40</v>
      </c>
      <c r="E33" s="13"/>
      <c r="F33" s="13"/>
      <c r="G33" s="13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20" customFormat="1" ht="72" customHeight="1" x14ac:dyDescent="0.25">
      <c r="A34" s="31" t="s">
        <v>49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 s="14" customFormat="1" ht="32.25" customHeight="1" x14ac:dyDescent="0.25">
      <c r="A35" s="32" t="s">
        <v>41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s="14" customFormat="1" ht="16.899999999999999" customHeight="1" x14ac:dyDescent="0.25">
      <c r="A36" s="33" t="s">
        <v>42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</row>
  </sheetData>
  <mergeCells count="26">
    <mergeCell ref="A13:T13"/>
    <mergeCell ref="A15:T15"/>
    <mergeCell ref="A16:N16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  <mergeCell ref="D9:D10"/>
    <mergeCell ref="E9:J9"/>
    <mergeCell ref="L9:M9"/>
    <mergeCell ref="N9:P9"/>
    <mergeCell ref="Q9:T9"/>
    <mergeCell ref="C30:H30"/>
    <mergeCell ref="A34:T34"/>
    <mergeCell ref="A35:T35"/>
    <mergeCell ref="A36:T36"/>
    <mergeCell ref="A26:O26"/>
  </mergeCells>
  <pageMargins left="0" right="0" top="0" bottom="0" header="0" footer="0"/>
  <pageSetup paperSize="9" scale="5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2026-05-26T12:32:19Z</cp:lastPrinted>
  <dcterms:created xsi:type="dcterms:W3CDTF">2015-03-23T12:24:37Z</dcterms:created>
  <dcterms:modified xsi:type="dcterms:W3CDTF">2026-08-06T07:56:15Z</dcterms:modified>
</cp:coreProperties>
</file>