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erviceroom\Desktop\Закупки\Закупки_Березка\Демина М.А\_Поставка расходных материалов_94509,00 руб\"/>
    </mc:Choice>
  </mc:AlternateContent>
  <bookViews>
    <workbookView xWindow="0" yWindow="0" windowWidth="28800" windowHeight="12300"/>
  </bookViews>
  <sheets>
    <sheet name="Лист1" sheetId="3" r:id="rId1"/>
    <sheet name="Лист2" sheetId="4"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 i="3" l="1"/>
  <c r="M6" i="3"/>
  <c r="M7" i="3"/>
  <c r="N7" i="3" s="1"/>
  <c r="M8" i="3"/>
  <c r="M9" i="3"/>
  <c r="M10" i="3"/>
  <c r="M11" i="3"/>
  <c r="S11" i="3" s="1"/>
  <c r="M12" i="3"/>
  <c r="M13" i="3"/>
  <c r="N13" i="3" s="1"/>
  <c r="M14" i="3"/>
  <c r="M15" i="3"/>
  <c r="M17" i="3"/>
  <c r="M18" i="3"/>
  <c r="M19" i="3"/>
  <c r="M16" i="3"/>
  <c r="S16" i="3"/>
  <c r="T15" i="3"/>
  <c r="P15" i="3"/>
  <c r="O15" i="3"/>
  <c r="S15" i="3"/>
  <c r="T14" i="3"/>
  <c r="P14" i="3"/>
  <c r="O14" i="3"/>
  <c r="N14" i="3"/>
  <c r="T13" i="3"/>
  <c r="P13" i="3"/>
  <c r="O13" i="3"/>
  <c r="T12" i="3"/>
  <c r="P12" i="3"/>
  <c r="O12" i="3"/>
  <c r="S12" i="3"/>
  <c r="T18" i="3"/>
  <c r="P18" i="3"/>
  <c r="O18" i="3"/>
  <c r="S18" i="3"/>
  <c r="T9" i="3"/>
  <c r="P9" i="3"/>
  <c r="O9" i="3"/>
  <c r="N9" i="3"/>
  <c r="T8" i="3"/>
  <c r="P8" i="3"/>
  <c r="O8" i="3"/>
  <c r="N8" i="3"/>
  <c r="T7" i="3"/>
  <c r="P7" i="3"/>
  <c r="O7" i="3"/>
  <c r="T6" i="3"/>
  <c r="P6" i="3"/>
  <c r="O6" i="3"/>
  <c r="S6" i="3"/>
  <c r="T5" i="3"/>
  <c r="P5" i="3"/>
  <c r="O5" i="3"/>
  <c r="N5" i="3"/>
  <c r="T19" i="3"/>
  <c r="P19" i="3"/>
  <c r="O19" i="3"/>
  <c r="S19" i="3"/>
  <c r="T17" i="3"/>
  <c r="P17" i="3"/>
  <c r="O17" i="3"/>
  <c r="T16" i="3"/>
  <c r="P16" i="3"/>
  <c r="O16" i="3"/>
  <c r="T11" i="3"/>
  <c r="P11" i="3"/>
  <c r="O11" i="3"/>
  <c r="Q13" i="3" l="1"/>
  <c r="R13" i="3" s="1"/>
  <c r="Q14" i="3"/>
  <c r="R14" i="3" s="1"/>
  <c r="S14" i="3"/>
  <c r="N12" i="3"/>
  <c r="N15" i="3"/>
  <c r="S13" i="3"/>
  <c r="Q12" i="3"/>
  <c r="R12" i="3" s="1"/>
  <c r="Q15" i="3"/>
  <c r="R15" i="3" s="1"/>
  <c r="N18" i="3"/>
  <c r="Q18" i="3"/>
  <c r="Q6" i="3"/>
  <c r="R6" i="3" s="1"/>
  <c r="N6" i="3"/>
  <c r="Q5" i="3"/>
  <c r="R5" i="3" s="1"/>
  <c r="S5" i="3"/>
  <c r="Q8" i="3"/>
  <c r="R8" i="3" s="1"/>
  <c r="Q7" i="3"/>
  <c r="R7" i="3" s="1"/>
  <c r="S7" i="3"/>
  <c r="Q9" i="3"/>
  <c r="R9" i="3" s="1"/>
  <c r="S9" i="3"/>
  <c r="S8" i="3"/>
  <c r="N19" i="3"/>
  <c r="Q19" i="3"/>
  <c r="Q16" i="3"/>
  <c r="Q17" i="3"/>
  <c r="N16" i="3"/>
  <c r="N17" i="3"/>
  <c r="S17" i="3"/>
  <c r="Q11" i="3"/>
  <c r="R11" i="3" s="1"/>
  <c r="N11" i="3"/>
  <c r="T10" i="3"/>
  <c r="T20" i="3" s="1"/>
  <c r="P10" i="3"/>
  <c r="O10" i="3"/>
  <c r="S10" i="3"/>
  <c r="S20" i="3" l="1"/>
  <c r="C2" i="3"/>
  <c r="Q10" i="3"/>
  <c r="R10" i="3" s="1"/>
  <c r="N10" i="3"/>
</calcChain>
</file>

<file path=xl/sharedStrings.xml><?xml version="1.0" encoding="utf-8"?>
<sst xmlns="http://schemas.openxmlformats.org/spreadsheetml/2006/main" count="135" uniqueCount="50">
  <si>
    <t>дата</t>
  </si>
  <si>
    <t>Начальник планово-экономического отдела:</t>
  </si>
  <si>
    <t>Д.С. Вяткин</t>
  </si>
  <si>
    <t>Источник №4</t>
  </si>
  <si>
    <t>Источник №5</t>
  </si>
  <si>
    <t>Округление</t>
  </si>
  <si>
    <t>Кол-во знач.</t>
  </si>
  <si>
    <t>Сред. квадр. откл. σ=</t>
  </si>
  <si>
    <t>Совокупность значений</t>
  </si>
  <si>
    <t>№ п/п</t>
  </si>
  <si>
    <t>Наименование товара, работ, услуг</t>
  </si>
  <si>
    <t>Объем</t>
  </si>
  <si>
    <t>Ед.изм.</t>
  </si>
  <si>
    <t>Кол-во</t>
  </si>
  <si>
    <t>Цена за ед.изм.</t>
  </si>
  <si>
    <t>подпись, расшифровка подписи</t>
  </si>
  <si>
    <t>Средняя цена (руб.)</t>
  </si>
  <si>
    <t>Коэфф. вариации V=</t>
  </si>
  <si>
    <t>Источник №6</t>
  </si>
  <si>
    <t>Н(М)ЦД по средней цене</t>
  </si>
  <si>
    <t>ЦДЕП по наименьшей цене</t>
  </si>
  <si>
    <t>Существенные условия исполнения договора</t>
  </si>
  <si>
    <t>В связи с тем, что коэффициенты вариации не превышают 33%, указанные значения считаются однородными и принимаются для расчета стоимости продукции. Цена договора не должна превышать начальную максимальную цену договора, рассчитанную методом сопоставимых рыночных цен. Цена договора определена на основании наименьшей из предложенных цен (коммерческих предложений), эта сумма минимальная. При расчете корректирующие коэффициенты и индексы не применялись.</t>
  </si>
  <si>
    <t xml:space="preserve">Источник №1 </t>
  </si>
  <si>
    <t xml:space="preserve">Источник №2 </t>
  </si>
  <si>
    <t xml:space="preserve">Источник №3 </t>
  </si>
  <si>
    <t>2026г.</t>
  </si>
  <si>
    <t>наука</t>
  </si>
  <si>
    <t>клиника</t>
  </si>
  <si>
    <t>Обоснование начальной (максимальной) цены контракта, цены контракта, заключаемого с единственным поставщиком (подрядчиком, исполнителем) (Н(М)ЦК, ЦДЕП)</t>
  </si>
  <si>
    <t>Цена контракта, заключаемого с единственным поставщиком</t>
  </si>
  <si>
    <t>Хомут червячный</t>
  </si>
  <si>
    <t>Саморезы по дереву и гипсокартону потайные острые фосфатированные 3.5x25</t>
  </si>
  <si>
    <t>Саморезы по дереву и гипсокартону потайные острые фосфатированные 3.5x35</t>
  </si>
  <si>
    <t>Саморезы по дереву и гипсокартону потайные острые фосфатированные 3.5x55</t>
  </si>
  <si>
    <t>Саморезы по дереву и гипсокартону потайные острые фосфатированные 4.8x100</t>
  </si>
  <si>
    <t>Саморезы по дереву и гипсокартону потайные острые фосфатированные 5x150</t>
  </si>
  <si>
    <t>Саморезы по металлу и гипсокартону потайные острые фосфатированные 3.5x25</t>
  </si>
  <si>
    <t>Саморезы по металлу и гипсокартону потайные острые фосфатированные 3.5x35</t>
  </si>
  <si>
    <t>Саморезы по металлу с пресс-шайбой со сверлом оцинкованные 4.2x25 мм</t>
  </si>
  <si>
    <t>Саморезы по металлу с пресс-шайбой острые оцинкованные 4.2x13</t>
  </si>
  <si>
    <t>Саморезы по металлу с пресс-шайбой со сверлом оцинкованные 4.2x13</t>
  </si>
  <si>
    <t>шт</t>
  </si>
  <si>
    <t>кг</t>
  </si>
  <si>
    <t>упак</t>
  </si>
  <si>
    <t xml:space="preserve">Комбинированная муфта PPRC MeerPlast Дн20x15 Ру25 белая наружная резьба </t>
  </si>
  <si>
    <t>Тройник 1/2", резьба наружная, латунный</t>
  </si>
  <si>
    <t>Угольник VALFEX PP-R белый, 20х90°</t>
  </si>
  <si>
    <t>Держатель клипса DKC быстрогомонтажад20мм</t>
  </si>
  <si>
    <t>ОДНОРОДНЫЕ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</si>
</sst>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_р_."/>
  </numFmts>
  <fonts count="14" x14ac:knownFonts="1">
    <font>
      <sz val="10"/>
      <name val="Arial"/>
      <family val="2"/>
      <charset val="204"/>
    </font>
    <font>
      <sz val="10"/>
      <name val="Arial"/>
      <family val="2"/>
      <charset val="204"/>
    </font>
    <font>
      <sz val="10"/>
      <color indexed="8"/>
      <name val="Times New Roman"/>
      <family val="1"/>
      <charset val="204"/>
    </font>
    <font>
      <b/>
      <sz val="10"/>
      <color indexed="8"/>
      <name val="Times New Roman"/>
      <family val="1"/>
      <charset val="204"/>
    </font>
    <font>
      <sz val="10"/>
      <name val="Times New Roman"/>
      <family val="1"/>
      <charset val="204"/>
    </font>
    <font>
      <sz val="11"/>
      <color indexed="8"/>
      <name val="Times New Roman"/>
      <family val="1"/>
      <charset val="204"/>
    </font>
    <font>
      <sz val="11"/>
      <color theme="1"/>
      <name val="Calibri"/>
      <family val="2"/>
      <scheme val="minor"/>
    </font>
    <font>
      <sz val="10"/>
      <color rgb="FF000000"/>
      <name val="Times New Roman"/>
      <family val="1"/>
      <charset val="204"/>
    </font>
    <font>
      <u/>
      <sz val="11"/>
      <color theme="10"/>
      <name val="Calibri"/>
      <family val="2"/>
      <scheme val="minor"/>
    </font>
    <font>
      <u/>
      <sz val="11"/>
      <color theme="10"/>
      <name val="Times New Roman"/>
      <family val="1"/>
      <charset val="204"/>
    </font>
    <font>
      <b/>
      <sz val="11"/>
      <color indexed="8"/>
      <name val="Times New Roman"/>
      <family val="1"/>
      <charset val="204"/>
    </font>
    <font>
      <i/>
      <sz val="11"/>
      <color indexed="8"/>
      <name val="Times New Roman"/>
      <family val="1"/>
      <charset val="204"/>
    </font>
    <font>
      <b/>
      <sz val="11"/>
      <color rgb="FF000000"/>
      <name val="Times New Roman"/>
      <family val="1"/>
      <charset val="204"/>
    </font>
    <font>
      <b/>
      <sz val="12"/>
      <name val="Times New Roman"/>
      <family val="1"/>
      <charset val="204"/>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4">
    <xf numFmtId="0" fontId="0" fillId="0" borderId="0"/>
    <xf numFmtId="0" fontId="1" fillId="0" borderId="0"/>
    <xf numFmtId="0" fontId="6" fillId="0" borderId="0"/>
    <xf numFmtId="0" fontId="8" fillId="0" borderId="0" applyNumberFormat="0" applyFill="0" applyBorder="0" applyAlignment="0" applyProtection="0"/>
  </cellStyleXfs>
  <cellXfs count="53">
    <xf numFmtId="0" fontId="0" fillId="0" borderId="0" xfId="0"/>
    <xf numFmtId="0" fontId="5" fillId="2" borderId="0" xfId="1" applyFont="1" applyFill="1" applyAlignment="1" applyProtection="1">
      <alignment vertical="center"/>
      <protection locked="0"/>
    </xf>
    <xf numFmtId="1" fontId="7" fillId="0" borderId="2" xfId="2" applyNumberFormat="1" applyFont="1" applyBorder="1" applyAlignment="1">
      <alignment horizontal="center" vertical="center"/>
    </xf>
    <xf numFmtId="164" fontId="2" fillId="2" borderId="2" xfId="1" applyNumberFormat="1" applyFont="1" applyFill="1" applyBorder="1" applyAlignment="1">
      <alignment horizontal="center" vertical="center" wrapText="1"/>
    </xf>
    <xf numFmtId="2" fontId="3" fillId="2" borderId="2" xfId="1" applyNumberFormat="1" applyFont="1" applyFill="1" applyBorder="1" applyAlignment="1">
      <alignment horizontal="center" vertical="center" wrapText="1"/>
    </xf>
    <xf numFmtId="0" fontId="5" fillId="2" borderId="0" xfId="1" applyFont="1" applyFill="1" applyBorder="1" applyAlignment="1" applyProtection="1">
      <alignment vertical="center"/>
      <protection locked="0"/>
    </xf>
    <xf numFmtId="0" fontId="9" fillId="0" borderId="0" xfId="3" applyFont="1"/>
    <xf numFmtId="0" fontId="7" fillId="0" borderId="2" xfId="2" applyFont="1" applyBorder="1" applyAlignment="1">
      <alignment vertical="center" wrapText="1"/>
    </xf>
    <xf numFmtId="2" fontId="7" fillId="0" borderId="2" xfId="2" applyNumberFormat="1" applyFont="1" applyBorder="1" applyAlignment="1">
      <alignment horizontal="center" vertical="center"/>
    </xf>
    <xf numFmtId="0" fontId="5" fillId="2" borderId="0" xfId="1" applyFont="1" applyFill="1"/>
    <xf numFmtId="0" fontId="10" fillId="2" borderId="0" xfId="1" applyFont="1" applyFill="1" applyBorder="1" applyAlignment="1">
      <alignment vertical="center" wrapText="1"/>
    </xf>
    <xf numFmtId="0" fontId="12" fillId="0" borderId="0" xfId="2" applyFont="1" applyBorder="1"/>
    <xf numFmtId="0" fontId="5" fillId="2" borderId="0" xfId="1" applyFont="1" applyFill="1" applyBorder="1"/>
    <xf numFmtId="0" fontId="5" fillId="2" borderId="0" xfId="1" applyFont="1" applyFill="1" applyBorder="1" applyAlignment="1" applyProtection="1">
      <alignment vertical="top" wrapText="1"/>
      <protection locked="0"/>
    </xf>
    <xf numFmtId="0" fontId="5" fillId="0" borderId="0" xfId="1" applyFont="1" applyBorder="1" applyAlignment="1"/>
    <xf numFmtId="0" fontId="2" fillId="2" borderId="0" xfId="1" applyFont="1" applyFill="1" applyAlignment="1">
      <alignment vertical="center"/>
    </xf>
    <xf numFmtId="14" fontId="5" fillId="2" borderId="1" xfId="1" applyNumberFormat="1" applyFont="1" applyFill="1" applyBorder="1" applyAlignment="1"/>
    <xf numFmtId="4" fontId="2" fillId="0" borderId="2" xfId="0" applyNumberFormat="1" applyFont="1" applyFill="1" applyBorder="1" applyAlignment="1">
      <alignment horizontal="center" vertical="center" wrapText="1"/>
    </xf>
    <xf numFmtId="4" fontId="3" fillId="0" borderId="2" xfId="0" applyNumberFormat="1" applyFont="1" applyFill="1" applyBorder="1" applyAlignment="1">
      <alignment horizontal="center" vertical="center" wrapText="1"/>
    </xf>
    <xf numFmtId="0" fontId="11" fillId="2" borderId="0" xfId="1" applyFont="1" applyFill="1" applyBorder="1" applyAlignment="1" applyProtection="1">
      <alignment horizontal="center" wrapText="1"/>
      <protection locked="0"/>
    </xf>
    <xf numFmtId="0" fontId="4" fillId="2" borderId="2" xfId="1" applyFont="1" applyFill="1" applyBorder="1" applyAlignment="1">
      <alignment horizontal="center" vertical="center" wrapText="1"/>
    </xf>
    <xf numFmtId="164" fontId="4" fillId="2" borderId="2" xfId="1" applyNumberFormat="1" applyFont="1" applyFill="1" applyBorder="1" applyAlignment="1">
      <alignment horizontal="center" vertical="center" wrapText="1"/>
    </xf>
    <xf numFmtId="0" fontId="2" fillId="2" borderId="2" xfId="1" applyFont="1" applyFill="1" applyBorder="1" applyAlignment="1">
      <alignment horizontal="center" vertical="center" wrapText="1"/>
    </xf>
    <xf numFmtId="0" fontId="2" fillId="2" borderId="2" xfId="1" applyFont="1" applyFill="1" applyBorder="1" applyAlignment="1">
      <alignment horizontal="center" vertical="center" wrapText="1"/>
    </xf>
    <xf numFmtId="0" fontId="2" fillId="2" borderId="2" xfId="1" applyFont="1" applyFill="1" applyBorder="1" applyAlignment="1">
      <alignment horizontal="center" vertical="center" wrapText="1"/>
    </xf>
    <xf numFmtId="0" fontId="2" fillId="2" borderId="2" xfId="1" applyFont="1" applyFill="1" applyBorder="1" applyAlignment="1">
      <alignment horizontal="center" vertical="center" wrapText="1"/>
    </xf>
    <xf numFmtId="0" fontId="4" fillId="2" borderId="2" xfId="1" applyFont="1" applyFill="1" applyBorder="1" applyAlignment="1">
      <alignment horizontal="center" vertical="center" wrapText="1"/>
    </xf>
    <xf numFmtId="0" fontId="2" fillId="2" borderId="2" xfId="1" applyFont="1" applyFill="1" applyBorder="1" applyAlignment="1">
      <alignment horizontal="center" vertical="center" wrapText="1"/>
    </xf>
    <xf numFmtId="0" fontId="2" fillId="2" borderId="2" xfId="1" applyFont="1" applyFill="1" applyBorder="1" applyAlignment="1">
      <alignment horizontal="left" vertical="center" wrapText="1"/>
    </xf>
    <xf numFmtId="164" fontId="4" fillId="2" borderId="6" xfId="1" applyNumberFormat="1" applyFont="1" applyFill="1" applyBorder="1" applyAlignment="1">
      <alignment vertical="center" wrapText="1"/>
    </xf>
    <xf numFmtId="164" fontId="13" fillId="2" borderId="3" xfId="1" applyNumberFormat="1" applyFont="1" applyFill="1" applyBorder="1" applyAlignment="1">
      <alignment horizontal="center" vertical="center" wrapText="1"/>
    </xf>
    <xf numFmtId="0" fontId="2" fillId="2" borderId="2" xfId="1" applyFont="1" applyFill="1" applyBorder="1" applyAlignment="1">
      <alignment horizontal="left" vertical="center" wrapText="1"/>
    </xf>
    <xf numFmtId="0" fontId="2" fillId="2" borderId="2" xfId="1" applyFont="1" applyFill="1" applyBorder="1" applyAlignment="1">
      <alignment horizontal="center" vertical="center" wrapText="1"/>
    </xf>
    <xf numFmtId="0" fontId="2" fillId="2" borderId="2" xfId="1" applyFont="1" applyFill="1" applyBorder="1" applyAlignment="1">
      <alignment horizontal="center" vertical="center" wrapText="1"/>
    </xf>
    <xf numFmtId="0" fontId="2" fillId="2" borderId="2" xfId="1" applyFont="1" applyFill="1" applyBorder="1" applyAlignment="1">
      <alignment horizontal="left" vertical="center" wrapText="1"/>
    </xf>
    <xf numFmtId="0" fontId="5" fillId="2" borderId="2" xfId="1" applyFont="1" applyFill="1" applyBorder="1"/>
    <xf numFmtId="0" fontId="2" fillId="2" borderId="2" xfId="1" applyFont="1" applyFill="1" applyBorder="1" applyAlignment="1">
      <alignment horizontal="center" vertical="center" wrapText="1"/>
    </xf>
    <xf numFmtId="0" fontId="2" fillId="2" borderId="2" xfId="1" applyFont="1" applyFill="1" applyBorder="1" applyAlignment="1">
      <alignment horizontal="center" vertical="center" wrapText="1"/>
    </xf>
    <xf numFmtId="0" fontId="2" fillId="2" borderId="2" xfId="1" applyFont="1" applyFill="1" applyBorder="1" applyAlignment="1">
      <alignment horizontal="left" vertical="center" wrapText="1"/>
    </xf>
    <xf numFmtId="0" fontId="5" fillId="2" borderId="2" xfId="1" applyFont="1" applyFill="1" applyBorder="1" applyAlignment="1">
      <alignment horizontal="center"/>
    </xf>
    <xf numFmtId="0" fontId="4" fillId="2" borderId="2" xfId="1" applyFont="1" applyFill="1" applyBorder="1" applyAlignment="1">
      <alignment horizontal="center" vertical="center" wrapText="1"/>
    </xf>
    <xf numFmtId="0" fontId="11" fillId="2" borderId="0" xfId="1" applyFont="1" applyFill="1" applyBorder="1" applyAlignment="1" applyProtection="1">
      <alignment horizontal="center" wrapText="1"/>
      <protection locked="0"/>
    </xf>
    <xf numFmtId="0" fontId="2" fillId="2" borderId="2" xfId="1" applyFont="1" applyFill="1" applyBorder="1" applyAlignment="1">
      <alignment horizontal="left" vertical="center" wrapText="1"/>
    </xf>
    <xf numFmtId="0" fontId="2" fillId="2" borderId="5" xfId="1" applyFont="1" applyFill="1" applyBorder="1" applyAlignment="1">
      <alignment horizontal="left" vertical="center" wrapText="1"/>
    </xf>
    <xf numFmtId="0" fontId="5" fillId="2" borderId="0" xfId="1" applyFont="1" applyFill="1" applyBorder="1" applyAlignment="1">
      <alignment horizontal="left"/>
    </xf>
    <xf numFmtId="0" fontId="5" fillId="2" borderId="1" xfId="1" applyFont="1" applyFill="1" applyBorder="1" applyAlignment="1" applyProtection="1">
      <alignment horizontal="right" wrapText="1"/>
      <protection locked="0"/>
    </xf>
    <xf numFmtId="164" fontId="4" fillId="2" borderId="3" xfId="1" applyNumberFormat="1" applyFont="1" applyFill="1" applyBorder="1" applyAlignment="1">
      <alignment horizontal="center" vertical="center" wrapText="1"/>
    </xf>
    <xf numFmtId="164" fontId="4" fillId="2" borderId="4" xfId="1" applyNumberFormat="1" applyFont="1" applyFill="1" applyBorder="1" applyAlignment="1">
      <alignment horizontal="center" vertical="center" wrapText="1"/>
    </xf>
    <xf numFmtId="164" fontId="4" fillId="2" borderId="2" xfId="1" applyNumberFormat="1" applyFont="1" applyFill="1" applyBorder="1" applyAlignment="1">
      <alignment horizontal="center" vertical="center" wrapText="1"/>
    </xf>
    <xf numFmtId="0" fontId="10" fillId="2" borderId="0" xfId="1" applyFont="1" applyFill="1" applyBorder="1" applyAlignment="1">
      <alignment horizontal="center" vertical="center" wrapText="1"/>
    </xf>
    <xf numFmtId="164" fontId="3" fillId="2" borderId="2" xfId="1" applyNumberFormat="1" applyFont="1" applyFill="1" applyBorder="1" applyAlignment="1">
      <alignment horizontal="center" vertical="center" wrapText="1"/>
    </xf>
    <xf numFmtId="0" fontId="3" fillId="2" borderId="2" xfId="1" applyFont="1" applyFill="1" applyBorder="1" applyAlignment="1">
      <alignment horizontal="center" vertical="center" wrapText="1"/>
    </xf>
    <xf numFmtId="0" fontId="2" fillId="2" borderId="2" xfId="1" applyFont="1" applyFill="1" applyBorder="1" applyAlignment="1">
      <alignment horizontal="center" vertical="center" wrapText="1"/>
    </xf>
  </cellXfs>
  <cellStyles count="4">
    <cellStyle name="Гиперссылка" xfId="3" builtinId="8"/>
    <cellStyle name="Обычный" xfId="0" builtinId="0"/>
    <cellStyle name="Обычный 2" xfId="1"/>
    <cellStyle name="Обычный 3" xfId="2"/>
  </cellStyles>
  <dxfs count="50">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wmf"/><Relationship Id="rId1" Type="http://schemas.openxmlformats.org/officeDocument/2006/relationships/image" Target="../media/image1.wmf"/><Relationship Id="rId4" Type="http://schemas.openxmlformats.org/officeDocument/2006/relationships/image" Target="../media/image4.wmf"/></Relationships>
</file>

<file path=xl/drawings/_rels/drawing2.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wmf"/><Relationship Id="rId1" Type="http://schemas.openxmlformats.org/officeDocument/2006/relationships/image" Target="../media/image1.wmf"/><Relationship Id="rId4" Type="http://schemas.openxmlformats.org/officeDocument/2006/relationships/image" Target="../media/image4.wmf"/></Relationships>
</file>

<file path=xl/drawings/drawing1.xml><?xml version="1.0" encoding="utf-8"?>
<xdr:wsDr xmlns:xdr="http://schemas.openxmlformats.org/drawingml/2006/spreadsheetDrawing" xmlns:a="http://schemas.openxmlformats.org/drawingml/2006/main">
  <xdr:twoCellAnchor>
    <xdr:from>
      <xdr:col>14</xdr:col>
      <xdr:colOff>19050</xdr:colOff>
      <xdr:row>1</xdr:row>
      <xdr:rowOff>0</xdr:rowOff>
    </xdr:from>
    <xdr:to>
      <xdr:col>15</xdr:col>
      <xdr:colOff>0</xdr:colOff>
      <xdr:row>1</xdr:row>
      <xdr:rowOff>0</xdr:rowOff>
    </xdr:to>
    <xdr:pic>
      <xdr:nvPicPr>
        <xdr:cNvPr id="2" name="Picture 1">
          <a:extLst>
            <a:ext uri="{FF2B5EF4-FFF2-40B4-BE49-F238E27FC236}">
              <a16:creationId xmlns:a16="http://schemas.microsoft.com/office/drawing/2014/main" id="{F6AF9F95-A029-4252-8FB3-1D7417A99A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62725" y="1524000"/>
          <a:ext cx="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13</xdr:col>
      <xdr:colOff>19050</xdr:colOff>
      <xdr:row>1</xdr:row>
      <xdr:rowOff>0</xdr:rowOff>
    </xdr:from>
    <xdr:to>
      <xdr:col>13</xdr:col>
      <xdr:colOff>1019175</xdr:colOff>
      <xdr:row>1</xdr:row>
      <xdr:rowOff>0</xdr:rowOff>
    </xdr:to>
    <xdr:pic>
      <xdr:nvPicPr>
        <xdr:cNvPr id="3" name="Picture 2">
          <a:extLst>
            <a:ext uri="{FF2B5EF4-FFF2-40B4-BE49-F238E27FC236}">
              <a16:creationId xmlns:a16="http://schemas.microsoft.com/office/drawing/2014/main" id="{3DB010CB-DF0E-4C86-B5A1-D2A170624AB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562725" y="1524000"/>
          <a:ext cx="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20</xdr:col>
      <xdr:colOff>19050</xdr:colOff>
      <xdr:row>1</xdr:row>
      <xdr:rowOff>0</xdr:rowOff>
    </xdr:from>
    <xdr:to>
      <xdr:col>20</xdr:col>
      <xdr:colOff>952500</xdr:colOff>
      <xdr:row>1</xdr:row>
      <xdr:rowOff>0</xdr:rowOff>
    </xdr:to>
    <xdr:pic>
      <xdr:nvPicPr>
        <xdr:cNvPr id="4" name="Picture 5">
          <a:extLst>
            <a:ext uri="{FF2B5EF4-FFF2-40B4-BE49-F238E27FC236}">
              <a16:creationId xmlns:a16="http://schemas.microsoft.com/office/drawing/2014/main" id="{7995195E-BB91-4E2A-8EF1-B7F0B622F67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706100" y="1524000"/>
          <a:ext cx="93345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20</xdr:col>
      <xdr:colOff>266700</xdr:colOff>
      <xdr:row>1</xdr:row>
      <xdr:rowOff>0</xdr:rowOff>
    </xdr:from>
    <xdr:to>
      <xdr:col>20</xdr:col>
      <xdr:colOff>419100</xdr:colOff>
      <xdr:row>1</xdr:row>
      <xdr:rowOff>0</xdr:rowOff>
    </xdr:to>
    <xdr:pic>
      <xdr:nvPicPr>
        <xdr:cNvPr id="5" name="Picture 6">
          <a:extLst>
            <a:ext uri="{FF2B5EF4-FFF2-40B4-BE49-F238E27FC236}">
              <a16:creationId xmlns:a16="http://schemas.microsoft.com/office/drawing/2014/main" id="{32F626FF-6A97-45FF-A6CE-5D09B9EACFE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953750" y="1524000"/>
          <a:ext cx="15240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14</xdr:col>
      <xdr:colOff>19050</xdr:colOff>
      <xdr:row>1</xdr:row>
      <xdr:rowOff>0</xdr:rowOff>
    </xdr:from>
    <xdr:to>
      <xdr:col>15</xdr:col>
      <xdr:colOff>0</xdr:colOff>
      <xdr:row>1</xdr:row>
      <xdr:rowOff>0</xdr:rowOff>
    </xdr:to>
    <xdr:pic>
      <xdr:nvPicPr>
        <xdr:cNvPr id="6" name="Picture 1">
          <a:extLst>
            <a:ext uri="{FF2B5EF4-FFF2-40B4-BE49-F238E27FC236}">
              <a16:creationId xmlns:a16="http://schemas.microsoft.com/office/drawing/2014/main" id="{880837C6-77F9-4A2B-BD65-3E2923A49B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62725" y="1524000"/>
          <a:ext cx="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13</xdr:col>
      <xdr:colOff>19050</xdr:colOff>
      <xdr:row>1</xdr:row>
      <xdr:rowOff>0</xdr:rowOff>
    </xdr:from>
    <xdr:to>
      <xdr:col>13</xdr:col>
      <xdr:colOff>1019175</xdr:colOff>
      <xdr:row>1</xdr:row>
      <xdr:rowOff>0</xdr:rowOff>
    </xdr:to>
    <xdr:pic>
      <xdr:nvPicPr>
        <xdr:cNvPr id="7" name="Picture 2">
          <a:extLst>
            <a:ext uri="{FF2B5EF4-FFF2-40B4-BE49-F238E27FC236}">
              <a16:creationId xmlns:a16="http://schemas.microsoft.com/office/drawing/2014/main" id="{517AC148-C265-4B77-B54D-5B0F32E0D59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562725" y="1524000"/>
          <a:ext cx="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20</xdr:col>
      <xdr:colOff>19050</xdr:colOff>
      <xdr:row>1</xdr:row>
      <xdr:rowOff>0</xdr:rowOff>
    </xdr:from>
    <xdr:to>
      <xdr:col>20</xdr:col>
      <xdr:colOff>952500</xdr:colOff>
      <xdr:row>1</xdr:row>
      <xdr:rowOff>0</xdr:rowOff>
    </xdr:to>
    <xdr:pic>
      <xdr:nvPicPr>
        <xdr:cNvPr id="8" name="Picture 5">
          <a:extLst>
            <a:ext uri="{FF2B5EF4-FFF2-40B4-BE49-F238E27FC236}">
              <a16:creationId xmlns:a16="http://schemas.microsoft.com/office/drawing/2014/main" id="{D850610D-D52E-453A-A93B-3DBD1322467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706100" y="1524000"/>
          <a:ext cx="93345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20</xdr:col>
      <xdr:colOff>266700</xdr:colOff>
      <xdr:row>1</xdr:row>
      <xdr:rowOff>0</xdr:rowOff>
    </xdr:from>
    <xdr:to>
      <xdr:col>20</xdr:col>
      <xdr:colOff>419100</xdr:colOff>
      <xdr:row>1</xdr:row>
      <xdr:rowOff>0</xdr:rowOff>
    </xdr:to>
    <xdr:pic>
      <xdr:nvPicPr>
        <xdr:cNvPr id="9" name="Picture 6">
          <a:extLst>
            <a:ext uri="{FF2B5EF4-FFF2-40B4-BE49-F238E27FC236}">
              <a16:creationId xmlns:a16="http://schemas.microsoft.com/office/drawing/2014/main" id="{2C7F83BB-710E-45C0-947D-03363BBE78F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953750" y="1524000"/>
          <a:ext cx="15240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19</xdr:col>
      <xdr:colOff>19050</xdr:colOff>
      <xdr:row>1</xdr:row>
      <xdr:rowOff>0</xdr:rowOff>
    </xdr:from>
    <xdr:to>
      <xdr:col>20</xdr:col>
      <xdr:colOff>0</xdr:colOff>
      <xdr:row>1</xdr:row>
      <xdr:rowOff>0</xdr:rowOff>
    </xdr:to>
    <xdr:pic>
      <xdr:nvPicPr>
        <xdr:cNvPr id="10" name="Picture 1">
          <a:extLst>
            <a:ext uri="{FF2B5EF4-FFF2-40B4-BE49-F238E27FC236}">
              <a16:creationId xmlns:a16="http://schemas.microsoft.com/office/drawing/2014/main" id="{AF14EF9B-888E-404C-B3EB-52D03230C0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01225" y="1524000"/>
          <a:ext cx="885825"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18</xdr:col>
      <xdr:colOff>19050</xdr:colOff>
      <xdr:row>1</xdr:row>
      <xdr:rowOff>0</xdr:rowOff>
    </xdr:from>
    <xdr:to>
      <xdr:col>18</xdr:col>
      <xdr:colOff>952500</xdr:colOff>
      <xdr:row>1</xdr:row>
      <xdr:rowOff>0</xdr:rowOff>
    </xdr:to>
    <xdr:pic>
      <xdr:nvPicPr>
        <xdr:cNvPr id="11" name="Picture 2">
          <a:extLst>
            <a:ext uri="{FF2B5EF4-FFF2-40B4-BE49-F238E27FC236}">
              <a16:creationId xmlns:a16="http://schemas.microsoft.com/office/drawing/2014/main" id="{17E241D8-55B3-49CB-9521-D90338AC363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896350" y="1524000"/>
          <a:ext cx="885825"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0</xdr:row>
      <xdr:rowOff>0</xdr:rowOff>
    </xdr:from>
    <xdr:to>
      <xdr:col>7</xdr:col>
      <xdr:colOff>0</xdr:colOff>
      <xdr:row>0</xdr:row>
      <xdr:rowOff>0</xdr:rowOff>
    </xdr:to>
    <xdr:pic>
      <xdr:nvPicPr>
        <xdr:cNvPr id="2" name="Picture 1">
          <a:extLst>
            <a:ext uri="{FF2B5EF4-FFF2-40B4-BE49-F238E27FC236}">
              <a16:creationId xmlns:a16="http://schemas.microsoft.com/office/drawing/2014/main" id="{A74ED948-D8CE-46D9-B13B-C836CABB08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1314450"/>
          <a:ext cx="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7</xdr:col>
      <xdr:colOff>0</xdr:colOff>
      <xdr:row>0</xdr:row>
      <xdr:rowOff>0</xdr:rowOff>
    </xdr:from>
    <xdr:to>
      <xdr:col>7</xdr:col>
      <xdr:colOff>0</xdr:colOff>
      <xdr:row>0</xdr:row>
      <xdr:rowOff>0</xdr:rowOff>
    </xdr:to>
    <xdr:pic>
      <xdr:nvPicPr>
        <xdr:cNvPr id="3" name="Picture 2">
          <a:extLst>
            <a:ext uri="{FF2B5EF4-FFF2-40B4-BE49-F238E27FC236}">
              <a16:creationId xmlns:a16="http://schemas.microsoft.com/office/drawing/2014/main" id="{FD3ED972-0F32-4F2D-B023-247E6C41137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15125" y="1314450"/>
          <a:ext cx="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7</xdr:col>
      <xdr:colOff>19050</xdr:colOff>
      <xdr:row>0</xdr:row>
      <xdr:rowOff>0</xdr:rowOff>
    </xdr:from>
    <xdr:to>
      <xdr:col>7</xdr:col>
      <xdr:colOff>952500</xdr:colOff>
      <xdr:row>0</xdr:row>
      <xdr:rowOff>0</xdr:rowOff>
    </xdr:to>
    <xdr:pic>
      <xdr:nvPicPr>
        <xdr:cNvPr id="4" name="Picture 5">
          <a:extLst>
            <a:ext uri="{FF2B5EF4-FFF2-40B4-BE49-F238E27FC236}">
              <a16:creationId xmlns:a16="http://schemas.microsoft.com/office/drawing/2014/main" id="{4E44C14E-0F6A-4110-8B47-F7A2890A64A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858500" y="1314450"/>
          <a:ext cx="93345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7</xdr:col>
      <xdr:colOff>266700</xdr:colOff>
      <xdr:row>0</xdr:row>
      <xdr:rowOff>0</xdr:rowOff>
    </xdr:from>
    <xdr:to>
      <xdr:col>7</xdr:col>
      <xdr:colOff>419100</xdr:colOff>
      <xdr:row>0</xdr:row>
      <xdr:rowOff>0</xdr:rowOff>
    </xdr:to>
    <xdr:pic>
      <xdr:nvPicPr>
        <xdr:cNvPr id="5" name="Picture 6">
          <a:extLst>
            <a:ext uri="{FF2B5EF4-FFF2-40B4-BE49-F238E27FC236}">
              <a16:creationId xmlns:a16="http://schemas.microsoft.com/office/drawing/2014/main" id="{482F0A8A-5368-449F-80F2-153C6DF99BC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106150" y="1314450"/>
          <a:ext cx="15240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7</xdr:col>
      <xdr:colOff>0</xdr:colOff>
      <xdr:row>0</xdr:row>
      <xdr:rowOff>0</xdr:rowOff>
    </xdr:from>
    <xdr:to>
      <xdr:col>7</xdr:col>
      <xdr:colOff>0</xdr:colOff>
      <xdr:row>0</xdr:row>
      <xdr:rowOff>0</xdr:rowOff>
    </xdr:to>
    <xdr:pic>
      <xdr:nvPicPr>
        <xdr:cNvPr id="6" name="Picture 1">
          <a:extLst>
            <a:ext uri="{FF2B5EF4-FFF2-40B4-BE49-F238E27FC236}">
              <a16:creationId xmlns:a16="http://schemas.microsoft.com/office/drawing/2014/main" id="{4735B101-C5ED-46C7-8EC5-EC12DEF45D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15125" y="1314450"/>
          <a:ext cx="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7</xdr:col>
      <xdr:colOff>0</xdr:colOff>
      <xdr:row>0</xdr:row>
      <xdr:rowOff>0</xdr:rowOff>
    </xdr:from>
    <xdr:to>
      <xdr:col>7</xdr:col>
      <xdr:colOff>0</xdr:colOff>
      <xdr:row>0</xdr:row>
      <xdr:rowOff>0</xdr:rowOff>
    </xdr:to>
    <xdr:pic>
      <xdr:nvPicPr>
        <xdr:cNvPr id="7" name="Picture 2">
          <a:extLst>
            <a:ext uri="{FF2B5EF4-FFF2-40B4-BE49-F238E27FC236}">
              <a16:creationId xmlns:a16="http://schemas.microsoft.com/office/drawing/2014/main" id="{387A141B-3575-4C8D-8B51-7B1B9848D5D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15125" y="1314450"/>
          <a:ext cx="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7</xdr:col>
      <xdr:colOff>19050</xdr:colOff>
      <xdr:row>0</xdr:row>
      <xdr:rowOff>0</xdr:rowOff>
    </xdr:from>
    <xdr:to>
      <xdr:col>7</xdr:col>
      <xdr:colOff>952500</xdr:colOff>
      <xdr:row>0</xdr:row>
      <xdr:rowOff>0</xdr:rowOff>
    </xdr:to>
    <xdr:pic>
      <xdr:nvPicPr>
        <xdr:cNvPr id="8" name="Picture 5">
          <a:extLst>
            <a:ext uri="{FF2B5EF4-FFF2-40B4-BE49-F238E27FC236}">
              <a16:creationId xmlns:a16="http://schemas.microsoft.com/office/drawing/2014/main" id="{AC0F2AEF-BC8C-4FE2-AD98-22B919F418C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858500" y="1314450"/>
          <a:ext cx="93345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7</xdr:col>
      <xdr:colOff>266700</xdr:colOff>
      <xdr:row>0</xdr:row>
      <xdr:rowOff>0</xdr:rowOff>
    </xdr:from>
    <xdr:to>
      <xdr:col>7</xdr:col>
      <xdr:colOff>419100</xdr:colOff>
      <xdr:row>0</xdr:row>
      <xdr:rowOff>0</xdr:rowOff>
    </xdr:to>
    <xdr:pic>
      <xdr:nvPicPr>
        <xdr:cNvPr id="9" name="Picture 6">
          <a:extLst>
            <a:ext uri="{FF2B5EF4-FFF2-40B4-BE49-F238E27FC236}">
              <a16:creationId xmlns:a16="http://schemas.microsoft.com/office/drawing/2014/main" id="{9D34B159-D12B-4812-90DD-D7D4B2F89199}"/>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106150" y="1314450"/>
          <a:ext cx="152400"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7</xdr:col>
      <xdr:colOff>0</xdr:colOff>
      <xdr:row>0</xdr:row>
      <xdr:rowOff>0</xdr:rowOff>
    </xdr:from>
    <xdr:to>
      <xdr:col>7</xdr:col>
      <xdr:colOff>0</xdr:colOff>
      <xdr:row>0</xdr:row>
      <xdr:rowOff>0</xdr:rowOff>
    </xdr:to>
    <xdr:pic>
      <xdr:nvPicPr>
        <xdr:cNvPr id="10" name="Picture 1">
          <a:extLst>
            <a:ext uri="{FF2B5EF4-FFF2-40B4-BE49-F238E27FC236}">
              <a16:creationId xmlns:a16="http://schemas.microsoft.com/office/drawing/2014/main" id="{63F3E473-A228-4B52-BD72-42C5237CEA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53625" y="1314450"/>
          <a:ext cx="885825"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7</xdr:col>
      <xdr:colOff>0</xdr:colOff>
      <xdr:row>0</xdr:row>
      <xdr:rowOff>0</xdr:rowOff>
    </xdr:from>
    <xdr:to>
      <xdr:col>7</xdr:col>
      <xdr:colOff>0</xdr:colOff>
      <xdr:row>0</xdr:row>
      <xdr:rowOff>0</xdr:rowOff>
    </xdr:to>
    <xdr:pic>
      <xdr:nvPicPr>
        <xdr:cNvPr id="11" name="Picture 2">
          <a:extLst>
            <a:ext uri="{FF2B5EF4-FFF2-40B4-BE49-F238E27FC236}">
              <a16:creationId xmlns:a16="http://schemas.microsoft.com/office/drawing/2014/main" id="{356CE568-C700-4DFF-BCC9-18289CB6CD5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048750" y="1314450"/>
          <a:ext cx="885825" cy="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F"/>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4"/>
  <sheetViews>
    <sheetView tabSelected="1" topLeftCell="A4" workbookViewId="0">
      <selection activeCell="Z16" sqref="Z16"/>
    </sheetView>
  </sheetViews>
  <sheetFormatPr defaultColWidth="9.140625" defaultRowHeight="15" x14ac:dyDescent="0.25"/>
  <cols>
    <col min="1" max="1" width="3.140625" style="9" customWidth="1"/>
    <col min="2" max="2" width="35" style="9" customWidth="1"/>
    <col min="3" max="3" width="8.28515625" style="9" customWidth="1"/>
    <col min="4" max="5" width="6.5703125" style="9" customWidth="1"/>
    <col min="6" max="8" width="12.5703125" style="9" customWidth="1"/>
    <col min="9" max="12" width="12.5703125" style="9" hidden="1" customWidth="1"/>
    <col min="13" max="13" width="12.5703125" style="9" customWidth="1"/>
    <col min="14" max="14" width="12.5703125" style="9" hidden="1" customWidth="1"/>
    <col min="15" max="15" width="10.5703125" style="9" hidden="1" customWidth="1"/>
    <col min="16" max="17" width="10.5703125" style="9" customWidth="1"/>
    <col min="18" max="20" width="13.5703125" style="9" customWidth="1"/>
    <col min="21" max="21" width="14.28515625" style="9" customWidth="1"/>
    <col min="22" max="22" width="22.7109375" style="9" customWidth="1"/>
    <col min="23" max="23" width="3" style="9" customWidth="1"/>
    <col min="24" max="24" width="0" style="9" hidden="1" customWidth="1"/>
    <col min="25" max="25" width="9.5703125" style="9" hidden="1" customWidth="1"/>
    <col min="26" max="16384" width="9.140625" style="9"/>
  </cols>
  <sheetData>
    <row r="1" spans="1:25" ht="36" customHeight="1" x14ac:dyDescent="0.25">
      <c r="A1" s="49" t="s">
        <v>29</v>
      </c>
      <c r="B1" s="49"/>
      <c r="C1" s="49"/>
      <c r="D1" s="49"/>
      <c r="E1" s="49"/>
      <c r="F1" s="49"/>
      <c r="G1" s="49"/>
      <c r="H1" s="49"/>
      <c r="I1" s="49"/>
      <c r="J1" s="49"/>
      <c r="K1" s="49"/>
      <c r="L1" s="49"/>
      <c r="M1" s="49"/>
      <c r="N1" s="49"/>
      <c r="O1" s="49"/>
      <c r="P1" s="49"/>
      <c r="Q1" s="49"/>
      <c r="R1" s="49"/>
      <c r="S1" s="49"/>
      <c r="T1" s="49"/>
      <c r="U1" s="10"/>
      <c r="V1" s="10"/>
      <c r="W1" s="10"/>
      <c r="X1" s="10"/>
      <c r="Y1" s="10"/>
    </row>
    <row r="2" spans="1:25" s="15" customFormat="1" ht="35.85" customHeight="1" x14ac:dyDescent="0.2">
      <c r="A2" s="40" t="s">
        <v>30</v>
      </c>
      <c r="B2" s="40"/>
      <c r="C2" s="50">
        <f>VALUE(T20)</f>
        <v>94509</v>
      </c>
      <c r="D2" s="50"/>
      <c r="E2" s="50"/>
      <c r="F2" s="48" t="s">
        <v>23</v>
      </c>
      <c r="G2" s="48" t="s">
        <v>24</v>
      </c>
      <c r="H2" s="48" t="s">
        <v>25</v>
      </c>
      <c r="I2" s="46" t="s">
        <v>3</v>
      </c>
      <c r="J2" s="46" t="s">
        <v>4</v>
      </c>
      <c r="K2" s="48" t="s">
        <v>3</v>
      </c>
      <c r="L2" s="46" t="s">
        <v>18</v>
      </c>
      <c r="M2" s="48" t="s">
        <v>16</v>
      </c>
      <c r="N2" s="48" t="s">
        <v>5</v>
      </c>
      <c r="O2" s="40" t="s">
        <v>6</v>
      </c>
      <c r="P2" s="40" t="s">
        <v>7</v>
      </c>
      <c r="Q2" s="40" t="s">
        <v>17</v>
      </c>
      <c r="R2" s="40" t="s">
        <v>8</v>
      </c>
      <c r="S2" s="48" t="s">
        <v>19</v>
      </c>
      <c r="T2" s="51" t="s">
        <v>20</v>
      </c>
    </row>
    <row r="3" spans="1:25" s="15" customFormat="1" ht="12.75" x14ac:dyDescent="0.2">
      <c r="A3" s="40" t="s">
        <v>9</v>
      </c>
      <c r="B3" s="40" t="s">
        <v>10</v>
      </c>
      <c r="C3" s="52" t="s">
        <v>21</v>
      </c>
      <c r="D3" s="40" t="s">
        <v>11</v>
      </c>
      <c r="E3" s="40"/>
      <c r="F3" s="48"/>
      <c r="G3" s="48"/>
      <c r="H3" s="48"/>
      <c r="I3" s="47"/>
      <c r="J3" s="47"/>
      <c r="K3" s="48"/>
      <c r="L3" s="47"/>
      <c r="M3" s="48"/>
      <c r="N3" s="48"/>
      <c r="O3" s="40"/>
      <c r="P3" s="40"/>
      <c r="Q3" s="40"/>
      <c r="R3" s="40"/>
      <c r="S3" s="48"/>
      <c r="T3" s="51"/>
    </row>
    <row r="4" spans="1:25" s="15" customFormat="1" ht="25.5" x14ac:dyDescent="0.2">
      <c r="A4" s="40"/>
      <c r="B4" s="40"/>
      <c r="C4" s="52"/>
      <c r="D4" s="20" t="s">
        <v>12</v>
      </c>
      <c r="E4" s="20" t="s">
        <v>13</v>
      </c>
      <c r="F4" s="21" t="s">
        <v>14</v>
      </c>
      <c r="G4" s="21" t="s">
        <v>14</v>
      </c>
      <c r="H4" s="21" t="s">
        <v>14</v>
      </c>
      <c r="I4" s="21"/>
      <c r="J4" s="21"/>
      <c r="K4" s="21" t="s">
        <v>14</v>
      </c>
      <c r="L4" s="21" t="s">
        <v>14</v>
      </c>
      <c r="M4" s="48"/>
      <c r="N4" s="48"/>
      <c r="O4" s="40"/>
      <c r="P4" s="40"/>
      <c r="Q4" s="40"/>
      <c r="R4" s="40"/>
      <c r="S4" s="48"/>
      <c r="T4" s="51"/>
    </row>
    <row r="5" spans="1:25" s="15" customFormat="1" ht="23.25" customHeight="1" x14ac:dyDescent="0.2">
      <c r="A5" s="28">
        <v>1</v>
      </c>
      <c r="B5" s="7" t="s">
        <v>31</v>
      </c>
      <c r="C5" s="28" t="s">
        <v>26</v>
      </c>
      <c r="D5" s="27" t="s">
        <v>42</v>
      </c>
      <c r="E5" s="2">
        <v>10</v>
      </c>
      <c r="F5" s="18">
        <v>388</v>
      </c>
      <c r="G5" s="17">
        <v>403</v>
      </c>
      <c r="H5" s="17">
        <v>419</v>
      </c>
      <c r="I5" s="8"/>
      <c r="J5" s="8"/>
      <c r="K5" s="3">
        <v>403.33333333333331</v>
      </c>
      <c r="L5" s="3"/>
      <c r="M5" s="3">
        <f t="shared" ref="M5:M15" si="0">AVERAGE(F5,G5,H5)</f>
        <v>403.33333333333331</v>
      </c>
      <c r="N5" s="3">
        <f t="shared" ref="N5:N9" si="1">ROUND(M5,2)</f>
        <v>403.33</v>
      </c>
      <c r="O5" s="27">
        <f t="shared" ref="O5:O9" si="2">COUNT(F5:L5)</f>
        <v>4</v>
      </c>
      <c r="P5" s="27">
        <f t="shared" ref="P5:P9" si="3">STDEV(F5,G5,H5,I5,J5,K5,L5)</f>
        <v>12.657891697365017</v>
      </c>
      <c r="Q5" s="27">
        <f t="shared" ref="Q5:Q9" si="4">P5/M5*100</f>
        <v>3.1383202555450453</v>
      </c>
      <c r="R5" s="27" t="str">
        <f t="shared" ref="R5:R9" si="5">IF(Q5&lt;33,"ОДНОРОДНЫЕ","НЕОДНОРОДНЫЕ")</f>
        <v>ОДНОРОДНЫЕ</v>
      </c>
      <c r="S5" s="3">
        <f t="shared" ref="S5:S9" si="6">M5*E5</f>
        <v>4033.333333333333</v>
      </c>
      <c r="T5" s="4">
        <f t="shared" ref="T5:T9" si="7">SMALL(F5:K5,1)*E5</f>
        <v>3880</v>
      </c>
    </row>
    <row r="6" spans="1:25" s="15" customFormat="1" ht="36" customHeight="1" x14ac:dyDescent="0.2">
      <c r="A6" s="28">
        <v>2</v>
      </c>
      <c r="B6" s="7" t="s">
        <v>32</v>
      </c>
      <c r="C6" s="28" t="s">
        <v>26</v>
      </c>
      <c r="D6" s="27" t="s">
        <v>43</v>
      </c>
      <c r="E6" s="2">
        <v>10</v>
      </c>
      <c r="F6" s="18">
        <v>532</v>
      </c>
      <c r="G6" s="17">
        <v>553</v>
      </c>
      <c r="H6" s="17">
        <v>575</v>
      </c>
      <c r="I6" s="8"/>
      <c r="J6" s="8"/>
      <c r="K6" s="3">
        <v>553.33333333333337</v>
      </c>
      <c r="L6" s="3"/>
      <c r="M6" s="3">
        <f t="shared" si="0"/>
        <v>553.33333333333337</v>
      </c>
      <c r="N6" s="3">
        <f t="shared" si="1"/>
        <v>553.33000000000004</v>
      </c>
      <c r="O6" s="27">
        <f t="shared" si="2"/>
        <v>4</v>
      </c>
      <c r="P6" s="27">
        <f t="shared" si="3"/>
        <v>17.556258776351591</v>
      </c>
      <c r="Q6" s="27">
        <f t="shared" si="4"/>
        <v>3.1728178511478777</v>
      </c>
      <c r="R6" s="27" t="str">
        <f t="shared" si="5"/>
        <v>ОДНОРОДНЫЕ</v>
      </c>
      <c r="S6" s="3">
        <f t="shared" si="6"/>
        <v>5533.3333333333339</v>
      </c>
      <c r="T6" s="4">
        <f t="shared" si="7"/>
        <v>5320</v>
      </c>
    </row>
    <row r="7" spans="1:25" s="15" customFormat="1" ht="33.75" customHeight="1" x14ac:dyDescent="0.2">
      <c r="A7" s="28">
        <v>3</v>
      </c>
      <c r="B7" s="7" t="s">
        <v>33</v>
      </c>
      <c r="C7" s="28" t="s">
        <v>26</v>
      </c>
      <c r="D7" s="27" t="s">
        <v>43</v>
      </c>
      <c r="E7" s="2">
        <v>10</v>
      </c>
      <c r="F7" s="18">
        <v>1700</v>
      </c>
      <c r="G7" s="17">
        <v>1768</v>
      </c>
      <c r="H7" s="17">
        <v>1838</v>
      </c>
      <c r="I7" s="8"/>
      <c r="J7" s="8"/>
      <c r="K7" s="3">
        <v>1768.6666666666667</v>
      </c>
      <c r="L7" s="3"/>
      <c r="M7" s="3">
        <f t="shared" si="0"/>
        <v>1768.6666666666667</v>
      </c>
      <c r="N7" s="3">
        <f t="shared" si="1"/>
        <v>1768.67</v>
      </c>
      <c r="O7" s="27">
        <f t="shared" si="2"/>
        <v>4</v>
      </c>
      <c r="P7" s="27">
        <f t="shared" si="3"/>
        <v>56.340236263457598</v>
      </c>
      <c r="Q7" s="27">
        <f t="shared" si="4"/>
        <v>3.1854637917522202</v>
      </c>
      <c r="R7" s="27" t="str">
        <f t="shared" si="5"/>
        <v>ОДНОРОДНЫЕ</v>
      </c>
      <c r="S7" s="3">
        <f t="shared" si="6"/>
        <v>17686.666666666668</v>
      </c>
      <c r="T7" s="4">
        <f t="shared" si="7"/>
        <v>17000</v>
      </c>
    </row>
    <row r="8" spans="1:25" s="15" customFormat="1" ht="35.25" customHeight="1" x14ac:dyDescent="0.2">
      <c r="A8" s="28">
        <v>4</v>
      </c>
      <c r="B8" s="7" t="s">
        <v>34</v>
      </c>
      <c r="C8" s="28" t="s">
        <v>26</v>
      </c>
      <c r="D8" s="27" t="s">
        <v>43</v>
      </c>
      <c r="E8" s="2">
        <v>10</v>
      </c>
      <c r="F8" s="18">
        <v>1770</v>
      </c>
      <c r="G8" s="17">
        <v>1840</v>
      </c>
      <c r="H8" s="17">
        <v>1913</v>
      </c>
      <c r="I8" s="8"/>
      <c r="J8" s="8"/>
      <c r="K8" s="3">
        <v>1841</v>
      </c>
      <c r="L8" s="3"/>
      <c r="M8" s="3">
        <f t="shared" si="0"/>
        <v>1841</v>
      </c>
      <c r="N8" s="3">
        <f t="shared" si="1"/>
        <v>1841</v>
      </c>
      <c r="O8" s="27">
        <f t="shared" si="2"/>
        <v>4</v>
      </c>
      <c r="P8" s="27">
        <f t="shared" si="3"/>
        <v>58.383787704007922</v>
      </c>
      <c r="Q8" s="27">
        <f t="shared" si="4"/>
        <v>3.1713084032595282</v>
      </c>
      <c r="R8" s="27" t="str">
        <f t="shared" si="5"/>
        <v>ОДНОРОДНЫЕ</v>
      </c>
      <c r="S8" s="3">
        <f t="shared" si="6"/>
        <v>18410</v>
      </c>
      <c r="T8" s="4">
        <f t="shared" si="7"/>
        <v>17700</v>
      </c>
    </row>
    <row r="9" spans="1:25" s="15" customFormat="1" ht="39" customHeight="1" x14ac:dyDescent="0.2">
      <c r="A9" s="28">
        <v>5</v>
      </c>
      <c r="B9" s="7" t="s">
        <v>35</v>
      </c>
      <c r="C9" s="28" t="s">
        <v>26</v>
      </c>
      <c r="D9" s="27" t="s">
        <v>43</v>
      </c>
      <c r="E9" s="2">
        <v>5</v>
      </c>
      <c r="F9" s="18">
        <v>1200</v>
      </c>
      <c r="G9" s="17">
        <v>1248</v>
      </c>
      <c r="H9" s="17">
        <v>1298</v>
      </c>
      <c r="I9" s="8"/>
      <c r="J9" s="8"/>
      <c r="K9" s="3">
        <v>1248.6666666666667</v>
      </c>
      <c r="L9" s="3"/>
      <c r="M9" s="3">
        <f t="shared" si="0"/>
        <v>1248.6666666666667</v>
      </c>
      <c r="N9" s="3">
        <f t="shared" si="1"/>
        <v>1248.67</v>
      </c>
      <c r="O9" s="27">
        <f t="shared" si="2"/>
        <v>4</v>
      </c>
      <c r="P9" s="27">
        <f t="shared" si="3"/>
        <v>40.011109568329751</v>
      </c>
      <c r="Q9" s="27">
        <f t="shared" si="4"/>
        <v>3.2043066926051584</v>
      </c>
      <c r="R9" s="27" t="str">
        <f t="shared" si="5"/>
        <v>ОДНОРОДНЫЕ</v>
      </c>
      <c r="S9" s="3">
        <f t="shared" si="6"/>
        <v>6243.3333333333339</v>
      </c>
      <c r="T9" s="4">
        <f t="shared" si="7"/>
        <v>6000</v>
      </c>
    </row>
    <row r="10" spans="1:25" s="15" customFormat="1" ht="34.5" customHeight="1" x14ac:dyDescent="0.2">
      <c r="A10" s="28">
        <v>6</v>
      </c>
      <c r="B10" s="7" t="s">
        <v>36</v>
      </c>
      <c r="C10" s="28" t="s">
        <v>26</v>
      </c>
      <c r="D10" s="23" t="s">
        <v>43</v>
      </c>
      <c r="E10" s="2">
        <v>5</v>
      </c>
      <c r="F10" s="18">
        <v>950</v>
      </c>
      <c r="G10" s="17">
        <v>988</v>
      </c>
      <c r="H10" s="17">
        <v>1028</v>
      </c>
      <c r="I10" s="8"/>
      <c r="J10" s="8"/>
      <c r="K10" s="3">
        <v>988.66666666666663</v>
      </c>
      <c r="L10" s="3"/>
      <c r="M10" s="3">
        <f t="shared" si="0"/>
        <v>988.66666666666663</v>
      </c>
      <c r="N10" s="3">
        <f t="shared" ref="N10" si="8">ROUND(M10,2)</f>
        <v>988.67</v>
      </c>
      <c r="O10" s="22">
        <f t="shared" ref="O10" si="9">COUNT(F10:L10)</f>
        <v>4</v>
      </c>
      <c r="P10" s="22">
        <f t="shared" ref="P10" si="10">STDEV(F10,G10,H10,I10,J10,K10,L10)</f>
        <v>31.846855766656496</v>
      </c>
      <c r="Q10" s="22">
        <f t="shared" ref="Q10" si="11">P10/M10*100</f>
        <v>3.2211924241392276</v>
      </c>
      <c r="R10" s="22" t="str">
        <f t="shared" ref="R10" si="12">IF(Q10&lt;33,"ОДНОРОДНЫЕ","НЕОДНОРОДНЫЕ")</f>
        <v>ОДНОРОДНЫЕ</v>
      </c>
      <c r="S10" s="3">
        <f t="shared" ref="S10" si="13">M10*E10</f>
        <v>4943.333333333333</v>
      </c>
      <c r="T10" s="4">
        <f t="shared" ref="T10" si="14">SMALL(F10:K10,1)*E10</f>
        <v>4750</v>
      </c>
    </row>
    <row r="11" spans="1:25" s="15" customFormat="1" ht="24.75" customHeight="1" x14ac:dyDescent="0.2">
      <c r="A11" s="28">
        <v>7</v>
      </c>
      <c r="B11" s="7" t="s">
        <v>37</v>
      </c>
      <c r="C11" s="28" t="s">
        <v>26</v>
      </c>
      <c r="D11" s="24" t="s">
        <v>44</v>
      </c>
      <c r="E11" s="2">
        <v>5</v>
      </c>
      <c r="F11" s="18">
        <v>2550</v>
      </c>
      <c r="G11" s="17">
        <v>2652</v>
      </c>
      <c r="H11" s="17">
        <v>2758</v>
      </c>
      <c r="I11" s="8"/>
      <c r="J11" s="8"/>
      <c r="K11" s="3">
        <v>2653.3333333333335</v>
      </c>
      <c r="L11" s="3"/>
      <c r="M11" s="3">
        <f t="shared" si="0"/>
        <v>2653.3333333333335</v>
      </c>
      <c r="N11" s="3">
        <f t="shared" ref="N11:N15" si="15">ROUND(M11,2)</f>
        <v>2653.33</v>
      </c>
      <c r="O11" s="24">
        <f t="shared" ref="O11:O15" si="16">COUNT(F11:L11)</f>
        <v>4</v>
      </c>
      <c r="P11" s="24">
        <f t="shared" ref="P11:P15" si="17">STDEV(F11,G11,H11,I11,J11,K11,L11)</f>
        <v>84.920878207632512</v>
      </c>
      <c r="Q11" s="24">
        <f t="shared" ref="Q11:Q15" si="18">P11/M11*100</f>
        <v>3.2005356108404208</v>
      </c>
      <c r="R11" s="24" t="str">
        <f t="shared" ref="R11:R15" si="19">IF(Q11&lt;33,"ОДНОРОДНЫЕ","НЕОДНОРОДНЫЕ")</f>
        <v>ОДНОРОДНЫЕ</v>
      </c>
      <c r="S11" s="3">
        <f t="shared" ref="S11:S15" si="20">M11*E11</f>
        <v>13266.666666666668</v>
      </c>
      <c r="T11" s="4">
        <f t="shared" ref="T11:T15" si="21">SMALL(F11:K11,1)*E11</f>
        <v>12750</v>
      </c>
    </row>
    <row r="12" spans="1:25" s="15" customFormat="1" ht="34.5" customHeight="1" x14ac:dyDescent="0.2">
      <c r="A12" s="34">
        <v>8</v>
      </c>
      <c r="B12" s="7" t="s">
        <v>38</v>
      </c>
      <c r="C12" s="34" t="s">
        <v>26</v>
      </c>
      <c r="D12" s="33" t="s">
        <v>44</v>
      </c>
      <c r="E12" s="2">
        <v>5</v>
      </c>
      <c r="F12" s="18">
        <v>2080</v>
      </c>
      <c r="G12" s="17">
        <v>2163</v>
      </c>
      <c r="H12" s="17">
        <v>2250</v>
      </c>
      <c r="I12" s="8"/>
      <c r="J12" s="8"/>
      <c r="K12" s="3">
        <v>2164.3333333333335</v>
      </c>
      <c r="L12" s="3"/>
      <c r="M12" s="3">
        <f t="shared" si="0"/>
        <v>2164.3333333333335</v>
      </c>
      <c r="N12" s="3">
        <f t="shared" si="15"/>
        <v>2164.33</v>
      </c>
      <c r="O12" s="33">
        <f t="shared" si="16"/>
        <v>4</v>
      </c>
      <c r="P12" s="33">
        <f t="shared" si="17"/>
        <v>69.408612978185602</v>
      </c>
      <c r="Q12" s="33">
        <f t="shared" si="18"/>
        <v>3.2069280599808527</v>
      </c>
      <c r="R12" s="33" t="str">
        <f t="shared" si="19"/>
        <v>ОДНОРОДНЫЕ</v>
      </c>
      <c r="S12" s="3">
        <f t="shared" si="20"/>
        <v>10821.666666666668</v>
      </c>
      <c r="T12" s="4">
        <f t="shared" si="21"/>
        <v>10400</v>
      </c>
    </row>
    <row r="13" spans="1:25" s="15" customFormat="1" ht="28.5" customHeight="1" x14ac:dyDescent="0.2">
      <c r="A13" s="34">
        <v>9</v>
      </c>
      <c r="B13" s="7" t="s">
        <v>39</v>
      </c>
      <c r="C13" s="34" t="s">
        <v>26</v>
      </c>
      <c r="D13" s="33" t="s">
        <v>43</v>
      </c>
      <c r="E13" s="2">
        <v>5</v>
      </c>
      <c r="F13" s="18">
        <v>916</v>
      </c>
      <c r="G13" s="17">
        <v>953</v>
      </c>
      <c r="H13" s="17">
        <v>991</v>
      </c>
      <c r="I13" s="8"/>
      <c r="J13" s="8"/>
      <c r="K13" s="3">
        <v>953.33333333333337</v>
      </c>
      <c r="L13" s="3"/>
      <c r="M13" s="3">
        <f t="shared" si="0"/>
        <v>953.33333333333337</v>
      </c>
      <c r="N13" s="3">
        <f t="shared" si="15"/>
        <v>953.33</v>
      </c>
      <c r="O13" s="33">
        <f t="shared" si="16"/>
        <v>4</v>
      </c>
      <c r="P13" s="33">
        <f t="shared" si="17"/>
        <v>30.619528989773105</v>
      </c>
      <c r="Q13" s="33">
        <f t="shared" si="18"/>
        <v>3.2118387052209547</v>
      </c>
      <c r="R13" s="33" t="str">
        <f t="shared" si="19"/>
        <v>ОДНОРОДНЫЕ</v>
      </c>
      <c r="S13" s="3">
        <f t="shared" si="20"/>
        <v>4766.666666666667</v>
      </c>
      <c r="T13" s="4">
        <f t="shared" si="21"/>
        <v>4580</v>
      </c>
    </row>
    <row r="14" spans="1:25" s="15" customFormat="1" ht="31.5" customHeight="1" x14ac:dyDescent="0.2">
      <c r="A14" s="34">
        <v>10</v>
      </c>
      <c r="B14" s="7" t="s">
        <v>40</v>
      </c>
      <c r="C14" s="34" t="s">
        <v>26</v>
      </c>
      <c r="D14" s="33" t="s">
        <v>43</v>
      </c>
      <c r="E14" s="2">
        <v>5</v>
      </c>
      <c r="F14" s="18">
        <v>617</v>
      </c>
      <c r="G14" s="17">
        <v>642</v>
      </c>
      <c r="H14" s="17">
        <v>668</v>
      </c>
      <c r="I14" s="8"/>
      <c r="J14" s="8"/>
      <c r="K14" s="3">
        <v>642.33333333333337</v>
      </c>
      <c r="L14" s="3"/>
      <c r="M14" s="3">
        <f t="shared" si="0"/>
        <v>642.33333333333337</v>
      </c>
      <c r="N14" s="3">
        <f t="shared" si="15"/>
        <v>642.33000000000004</v>
      </c>
      <c r="O14" s="33">
        <f t="shared" si="16"/>
        <v>4</v>
      </c>
      <c r="P14" s="33">
        <f t="shared" si="17"/>
        <v>20.82199691565522</v>
      </c>
      <c r="Q14" s="33">
        <f t="shared" si="18"/>
        <v>3.2416186168638115</v>
      </c>
      <c r="R14" s="33" t="str">
        <f t="shared" si="19"/>
        <v>ОДНОРОДНЫЕ</v>
      </c>
      <c r="S14" s="3">
        <f t="shared" si="20"/>
        <v>3211.666666666667</v>
      </c>
      <c r="T14" s="4">
        <f t="shared" si="21"/>
        <v>3085</v>
      </c>
    </row>
    <row r="15" spans="1:25" s="15" customFormat="1" ht="30" customHeight="1" x14ac:dyDescent="0.2">
      <c r="A15" s="34">
        <v>11</v>
      </c>
      <c r="B15" s="7" t="s">
        <v>41</v>
      </c>
      <c r="C15" s="34" t="s">
        <v>26</v>
      </c>
      <c r="D15" s="33" t="s">
        <v>44</v>
      </c>
      <c r="E15" s="2">
        <v>5</v>
      </c>
      <c r="F15" s="18">
        <v>1255</v>
      </c>
      <c r="G15" s="17">
        <v>1305</v>
      </c>
      <c r="H15" s="17">
        <v>1357</v>
      </c>
      <c r="I15" s="8"/>
      <c r="J15" s="8"/>
      <c r="K15" s="3">
        <v>1305.6666666666667</v>
      </c>
      <c r="L15" s="3"/>
      <c r="M15" s="3">
        <f t="shared" si="0"/>
        <v>1305.6666666666667</v>
      </c>
      <c r="N15" s="3">
        <f t="shared" si="15"/>
        <v>1305.67</v>
      </c>
      <c r="O15" s="33">
        <f t="shared" si="16"/>
        <v>4</v>
      </c>
      <c r="P15" s="33">
        <f t="shared" si="17"/>
        <v>41.643993831310439</v>
      </c>
      <c r="Q15" s="33">
        <f t="shared" si="18"/>
        <v>3.1894812737792009</v>
      </c>
      <c r="R15" s="33" t="str">
        <f t="shared" si="19"/>
        <v>ОДНОРОДНЫЕ</v>
      </c>
      <c r="S15" s="3">
        <f t="shared" si="20"/>
        <v>6528.3333333333339</v>
      </c>
      <c r="T15" s="4">
        <f t="shared" si="21"/>
        <v>6275</v>
      </c>
    </row>
    <row r="16" spans="1:25" s="15" customFormat="1" ht="30.75" customHeight="1" x14ac:dyDescent="0.2">
      <c r="A16" s="28">
        <v>12</v>
      </c>
      <c r="B16" s="7" t="s">
        <v>45</v>
      </c>
      <c r="C16" s="28" t="s">
        <v>26</v>
      </c>
      <c r="D16" s="24" t="s">
        <v>42</v>
      </c>
      <c r="E16" s="2">
        <v>10</v>
      </c>
      <c r="F16" s="18">
        <v>69</v>
      </c>
      <c r="G16" s="17">
        <v>78.12</v>
      </c>
      <c r="H16" s="17">
        <v>79</v>
      </c>
      <c r="I16" s="8"/>
      <c r="J16" s="8"/>
      <c r="K16" s="3">
        <v>2164.3333333333335</v>
      </c>
      <c r="L16" s="3"/>
      <c r="M16" s="3">
        <f>AVERAGE(F16,G16,H16)</f>
        <v>75.373333333333335</v>
      </c>
      <c r="N16" s="3">
        <f t="shared" ref="N16" si="22">ROUND(M16,2)</f>
        <v>75.37</v>
      </c>
      <c r="O16" s="24">
        <f t="shared" ref="O16" si="23">COUNT(F16:L16)</f>
        <v>4</v>
      </c>
      <c r="P16" s="24">
        <f t="shared" ref="P16" si="24">STDEV(F16,G16,H16,I16,J16,K16,L16)</f>
        <v>1044.4897841317338</v>
      </c>
      <c r="Q16" s="24">
        <f t="shared" ref="Q16" si="25">P16/M16*100</f>
        <v>1385.7550647422613</v>
      </c>
      <c r="R16" s="36" t="s">
        <v>49</v>
      </c>
      <c r="S16" s="3">
        <f t="shared" ref="S16" si="26">M16*E16</f>
        <v>753.73333333333335</v>
      </c>
      <c r="T16" s="4">
        <f t="shared" ref="T16" si="27">SMALL(F16:K16,1)*E16</f>
        <v>690</v>
      </c>
    </row>
    <row r="17" spans="1:25" s="15" customFormat="1" ht="25.5" x14ac:dyDescent="0.2">
      <c r="A17" s="28">
        <v>13</v>
      </c>
      <c r="B17" s="7" t="s">
        <v>46</v>
      </c>
      <c r="C17" s="28" t="s">
        <v>26</v>
      </c>
      <c r="D17" s="24" t="s">
        <v>42</v>
      </c>
      <c r="E17" s="2">
        <v>10</v>
      </c>
      <c r="F17" s="18">
        <v>152</v>
      </c>
      <c r="G17" s="17">
        <v>161</v>
      </c>
      <c r="H17" s="17">
        <v>215.38</v>
      </c>
      <c r="I17" s="8"/>
      <c r="J17" s="8"/>
      <c r="K17" s="3">
        <v>953.33333333333337</v>
      </c>
      <c r="L17" s="3"/>
      <c r="M17" s="3">
        <f t="shared" ref="M17:M19" si="28">AVERAGE(F17,G17,H17)</f>
        <v>176.12666666666667</v>
      </c>
      <c r="N17" s="3">
        <f t="shared" ref="N17:N18" si="29">ROUND(M17,2)</f>
        <v>176.13</v>
      </c>
      <c r="O17" s="24">
        <f t="shared" ref="O17:O18" si="30">COUNT(F17:L17)</f>
        <v>4</v>
      </c>
      <c r="P17" s="24">
        <f t="shared" ref="P17:P18" si="31">STDEV(F17,G17,H17,I17,J17,K17,L17)</f>
        <v>389.61065535565973</v>
      </c>
      <c r="Q17" s="24">
        <f t="shared" ref="Q17:Q18" si="32">P17/M17*100</f>
        <v>221.21048602652999</v>
      </c>
      <c r="R17" s="36" t="s">
        <v>49</v>
      </c>
      <c r="S17" s="3">
        <f t="shared" ref="S17:S18" si="33">M17*E17</f>
        <v>1761.2666666666667</v>
      </c>
      <c r="T17" s="4">
        <f t="shared" ref="T17:T18" si="34">SMALL(F17:K17,1)*E17</f>
        <v>1520</v>
      </c>
    </row>
    <row r="18" spans="1:25" s="15" customFormat="1" ht="25.5" x14ac:dyDescent="0.2">
      <c r="A18" s="31">
        <v>14</v>
      </c>
      <c r="B18" s="7" t="s">
        <v>47</v>
      </c>
      <c r="C18" s="31" t="s">
        <v>26</v>
      </c>
      <c r="D18" s="32" t="s">
        <v>42</v>
      </c>
      <c r="E18" s="2">
        <v>20</v>
      </c>
      <c r="F18" s="18">
        <v>9</v>
      </c>
      <c r="G18" s="17">
        <v>10</v>
      </c>
      <c r="H18" s="17">
        <v>12</v>
      </c>
      <c r="I18" s="8"/>
      <c r="J18" s="8"/>
      <c r="K18" s="3">
        <v>642.33333333333337</v>
      </c>
      <c r="L18" s="3"/>
      <c r="M18" s="3">
        <f t="shared" si="28"/>
        <v>10.333333333333334</v>
      </c>
      <c r="N18" s="3">
        <f t="shared" si="29"/>
        <v>10.33</v>
      </c>
      <c r="O18" s="32">
        <f t="shared" si="30"/>
        <v>4</v>
      </c>
      <c r="P18" s="32">
        <f t="shared" si="31"/>
        <v>316.00246131249605</v>
      </c>
      <c r="Q18" s="32">
        <f t="shared" si="32"/>
        <v>3058.0883352822198</v>
      </c>
      <c r="R18" s="32" t="s">
        <v>49</v>
      </c>
      <c r="S18" s="3">
        <f t="shared" si="33"/>
        <v>206.66666666666669</v>
      </c>
      <c r="T18" s="4">
        <f t="shared" si="34"/>
        <v>180</v>
      </c>
    </row>
    <row r="19" spans="1:25" s="15" customFormat="1" ht="25.5" x14ac:dyDescent="0.2">
      <c r="A19" s="28">
        <v>15</v>
      </c>
      <c r="B19" s="7" t="s">
        <v>48</v>
      </c>
      <c r="C19" s="28" t="s">
        <v>26</v>
      </c>
      <c r="D19" s="25" t="s">
        <v>44</v>
      </c>
      <c r="E19" s="2">
        <v>1</v>
      </c>
      <c r="F19" s="18">
        <v>379</v>
      </c>
      <c r="G19" s="17">
        <v>486.78</v>
      </c>
      <c r="H19" s="17">
        <v>544</v>
      </c>
      <c r="I19" s="8"/>
      <c r="J19" s="8"/>
      <c r="K19" s="3">
        <v>1305.6666666666667</v>
      </c>
      <c r="L19" s="3"/>
      <c r="M19" s="3">
        <f t="shared" si="28"/>
        <v>469.92666666666668</v>
      </c>
      <c r="N19" s="3">
        <f t="shared" ref="N19" si="35">ROUND(M19,2)</f>
        <v>469.93</v>
      </c>
      <c r="O19" s="25">
        <f t="shared" ref="O19" si="36">COUNT(F19:L19)</f>
        <v>4</v>
      </c>
      <c r="P19" s="25">
        <f t="shared" ref="P19" si="37">STDEV(F19,G19,H19,I19,J19,K19,L19)</f>
        <v>423.4322310857101</v>
      </c>
      <c r="Q19" s="25">
        <f t="shared" ref="Q19" si="38">P19/M19*100</f>
        <v>90.10602315660104</v>
      </c>
      <c r="R19" s="25" t="s">
        <v>49</v>
      </c>
      <c r="S19" s="3">
        <f t="shared" ref="S19" si="39">M19*E19</f>
        <v>469.92666666666668</v>
      </c>
      <c r="T19" s="4">
        <f t="shared" ref="T19" si="40">SMALL(F19:K19,1)*E19</f>
        <v>379</v>
      </c>
    </row>
    <row r="20" spans="1:25" s="15" customFormat="1" ht="39" customHeight="1" x14ac:dyDescent="0.2">
      <c r="A20" s="42" t="s">
        <v>22</v>
      </c>
      <c r="B20" s="42"/>
      <c r="C20" s="42"/>
      <c r="D20" s="42"/>
      <c r="E20" s="42"/>
      <c r="F20" s="42"/>
      <c r="G20" s="42"/>
      <c r="H20" s="42"/>
      <c r="I20" s="42"/>
      <c r="J20" s="42"/>
      <c r="K20" s="42"/>
      <c r="L20" s="42"/>
      <c r="M20" s="42"/>
      <c r="N20" s="42"/>
      <c r="O20" s="42"/>
      <c r="P20" s="42"/>
      <c r="Q20" s="42"/>
      <c r="R20" s="43"/>
      <c r="S20" s="3">
        <f>SUM(S10:S19)</f>
        <v>46729.926666666666</v>
      </c>
      <c r="T20" s="4">
        <f>SUM(T5:T19)</f>
        <v>94509</v>
      </c>
    </row>
    <row r="21" spans="1:25" ht="32.25" hidden="1" customHeight="1" x14ac:dyDescent="0.25">
      <c r="A21" s="44"/>
      <c r="B21" s="44"/>
      <c r="C21" s="44"/>
      <c r="G21" s="12"/>
      <c r="H21" s="12"/>
      <c r="I21" s="12"/>
      <c r="J21" s="12"/>
      <c r="K21" s="12"/>
      <c r="L21" s="12"/>
      <c r="M21" s="12"/>
      <c r="N21" s="12"/>
      <c r="O21" s="12"/>
      <c r="P21" s="12"/>
      <c r="Q21" s="16"/>
      <c r="R21" s="45"/>
      <c r="S21" s="45"/>
      <c r="T21" s="45"/>
      <c r="U21" s="11"/>
    </row>
    <row r="22" spans="1:25" ht="13.15" customHeight="1" x14ac:dyDescent="0.25">
      <c r="A22" s="13"/>
      <c r="B22" s="13"/>
      <c r="C22" s="13"/>
      <c r="G22" s="5"/>
      <c r="H22" s="5"/>
      <c r="I22" s="5"/>
      <c r="J22" s="5"/>
      <c r="K22" s="5"/>
      <c r="L22" s="5"/>
      <c r="M22" s="5"/>
      <c r="N22" s="5"/>
      <c r="O22" s="5"/>
      <c r="Q22" s="19"/>
      <c r="R22" s="41"/>
      <c r="S22" s="41"/>
      <c r="T22" s="41"/>
      <c r="U22" s="6"/>
      <c r="V22" s="1"/>
      <c r="W22" s="1"/>
      <c r="X22" s="1"/>
      <c r="Y22" s="1"/>
    </row>
    <row r="23" spans="1:25" ht="26.25" customHeight="1" x14ac:dyDescent="0.25">
      <c r="A23" s="44" t="s">
        <v>1</v>
      </c>
      <c r="B23" s="44"/>
      <c r="C23" s="44"/>
      <c r="G23" s="5"/>
      <c r="H23" s="5"/>
      <c r="I23" s="5"/>
      <c r="J23" s="5"/>
      <c r="K23" s="5"/>
      <c r="L23" s="5"/>
      <c r="M23" s="5"/>
      <c r="N23" s="5"/>
      <c r="O23" s="5"/>
      <c r="P23" s="5"/>
      <c r="Q23" s="16"/>
      <c r="R23" s="45" t="s">
        <v>2</v>
      </c>
      <c r="S23" s="45"/>
      <c r="T23" s="45"/>
      <c r="U23" s="1"/>
      <c r="V23" s="1"/>
      <c r="W23" s="1"/>
      <c r="X23" s="1"/>
      <c r="Y23" s="1"/>
    </row>
    <row r="24" spans="1:25" ht="13.15" customHeight="1" x14ac:dyDescent="0.25">
      <c r="A24" s="14"/>
      <c r="B24" s="14"/>
      <c r="C24" s="14"/>
      <c r="G24" s="5"/>
      <c r="H24" s="5"/>
      <c r="I24" s="5"/>
      <c r="J24" s="5"/>
      <c r="K24" s="5"/>
      <c r="L24" s="5"/>
      <c r="M24" s="5"/>
      <c r="N24" s="5"/>
      <c r="O24" s="5"/>
      <c r="P24" s="5"/>
      <c r="Q24" s="19" t="s">
        <v>0</v>
      </c>
      <c r="R24" s="41" t="s">
        <v>15</v>
      </c>
      <c r="S24" s="41"/>
      <c r="T24" s="41"/>
      <c r="U24" s="1"/>
      <c r="V24" s="1"/>
      <c r="W24" s="1"/>
      <c r="X24" s="1"/>
      <c r="Y24" s="1"/>
    </row>
  </sheetData>
  <mergeCells count="29">
    <mergeCell ref="A1:T1"/>
    <mergeCell ref="A2:B2"/>
    <mergeCell ref="C2:E2"/>
    <mergeCell ref="F2:F3"/>
    <mergeCell ref="G2:G3"/>
    <mergeCell ref="H2:H3"/>
    <mergeCell ref="I2:I3"/>
    <mergeCell ref="J2:J3"/>
    <mergeCell ref="K2:K3"/>
    <mergeCell ref="R2:R4"/>
    <mergeCell ref="S2:S4"/>
    <mergeCell ref="T2:T4"/>
    <mergeCell ref="A3:A4"/>
    <mergeCell ref="B3:B4"/>
    <mergeCell ref="C3:C4"/>
    <mergeCell ref="P2:P4"/>
    <mergeCell ref="Q2:Q4"/>
    <mergeCell ref="R24:T24"/>
    <mergeCell ref="A20:R20"/>
    <mergeCell ref="A21:C21"/>
    <mergeCell ref="R21:T21"/>
    <mergeCell ref="R22:T22"/>
    <mergeCell ref="A23:C23"/>
    <mergeCell ref="R23:T23"/>
    <mergeCell ref="D3:E3"/>
    <mergeCell ref="L2:L3"/>
    <mergeCell ref="M2:M4"/>
    <mergeCell ref="N2:N4"/>
    <mergeCell ref="O2:O4"/>
  </mergeCells>
  <conditionalFormatting sqref="R5">
    <cfRule type="containsText" dxfId="49" priority="30" operator="containsText" text="НЕОДНОРОДНЫЕ">
      <formula>NOT(ISERROR(SEARCH("НЕОДНОРОДНЫЕ",R5)))</formula>
    </cfRule>
    <cfRule type="containsText" dxfId="48" priority="29" operator="containsText" text="ОДНОРОДНЫЕ">
      <formula>NOT(ISERROR(SEARCH("ОДНОРОДНЫЕ",R5)))</formula>
    </cfRule>
    <cfRule type="containsText" dxfId="47" priority="28" operator="containsText" text="НЕ">
      <formula>NOT(ISERROR(SEARCH("НЕ",R5)))</formula>
    </cfRule>
    <cfRule type="containsText" dxfId="46" priority="27" operator="containsText" text="НЕОДНОРОДНЫЕ">
      <formula>NOT(ISERROR(SEARCH("НЕОДНОРОДНЫЕ",R5)))</formula>
    </cfRule>
    <cfRule type="containsText" dxfId="45" priority="26" operator="containsText" text="ОДНОРОДНЫЕ">
      <formula>NOT(ISERROR(SEARCH("ОДНОРОДНЫЕ",R5)))</formula>
    </cfRule>
  </conditionalFormatting>
  <conditionalFormatting sqref="R5:R6">
    <cfRule type="containsText" dxfId="44" priority="25" operator="containsText" text="НЕОДНОРОДНЫЕ">
      <formula>NOT(ISERROR(SEARCH("НЕОДНОРОДНЫЕ",R5)))</formula>
    </cfRule>
  </conditionalFormatting>
  <conditionalFormatting sqref="R6">
    <cfRule type="containsText" dxfId="43" priority="21" operator="containsText" text="ОДНОРОДНЫЕ">
      <formula>NOT(ISERROR(SEARCH("ОДНОРОДНЫЕ",R6)))</formula>
    </cfRule>
    <cfRule type="containsText" dxfId="42" priority="22" operator="containsText" text="НЕОДНОРОДНЫЕ">
      <formula>NOT(ISERROR(SEARCH("НЕОДНОРОДНЫЕ",R6)))</formula>
    </cfRule>
    <cfRule type="containsText" dxfId="41" priority="23" operator="containsText" text="НЕ">
      <formula>NOT(ISERROR(SEARCH("НЕ",R6)))</formula>
    </cfRule>
    <cfRule type="containsText" dxfId="40" priority="24" operator="containsText" text="ОДНОРОДНЫЕ">
      <formula>NOT(ISERROR(SEARCH("ОДНОРОДНЫЕ",R6)))</formula>
    </cfRule>
  </conditionalFormatting>
  <conditionalFormatting sqref="R6:R7">
    <cfRule type="containsText" dxfId="39" priority="20" operator="containsText" text="НЕОДНОРОДНЫЕ">
      <formula>NOT(ISERROR(SEARCH("НЕОДНОРОДНЫЕ",R6)))</formula>
    </cfRule>
  </conditionalFormatting>
  <conditionalFormatting sqref="R7">
    <cfRule type="containsText" dxfId="38" priority="16" operator="containsText" text="ОДНОРОДНЫЕ">
      <formula>NOT(ISERROR(SEARCH("ОДНОРОДНЫЕ",R7)))</formula>
    </cfRule>
    <cfRule type="containsText" dxfId="37" priority="17" operator="containsText" text="НЕОДНОРОДНЫЕ">
      <formula>NOT(ISERROR(SEARCH("НЕОДНОРОДНЫЕ",R7)))</formula>
    </cfRule>
    <cfRule type="containsText" dxfId="36" priority="18" operator="containsText" text="НЕ">
      <formula>NOT(ISERROR(SEARCH("НЕ",R7)))</formula>
    </cfRule>
    <cfRule type="containsText" dxfId="35" priority="19" operator="containsText" text="ОДНОРОДНЫЕ">
      <formula>NOT(ISERROR(SEARCH("ОДНОРОДНЫЕ",R7)))</formula>
    </cfRule>
  </conditionalFormatting>
  <conditionalFormatting sqref="R7:R9">
    <cfRule type="containsText" dxfId="34" priority="15" operator="containsText" text="НЕОДНОРОДНЫЕ">
      <formula>NOT(ISERROR(SEARCH("НЕОДНОРОДНЫЕ",R7)))</formula>
    </cfRule>
  </conditionalFormatting>
  <conditionalFormatting sqref="R8">
    <cfRule type="containsText" dxfId="33" priority="10" operator="containsText" text="НЕОДНОРОДНЫЕ">
      <formula>NOT(ISERROR(SEARCH("НЕОДНОРОДНЫЕ",R8)))</formula>
    </cfRule>
  </conditionalFormatting>
  <conditionalFormatting sqref="R8:R9">
    <cfRule type="containsText" dxfId="32" priority="14" operator="containsText" text="ОДНОРОДНЫЕ">
      <formula>NOT(ISERROR(SEARCH("ОДНОРОДНЫЕ",R8)))</formula>
    </cfRule>
    <cfRule type="containsText" dxfId="31" priority="11" operator="containsText" text="ОДНОРОДНЫЕ">
      <formula>NOT(ISERROR(SEARCH("ОДНОРОДНЫЕ",R8)))</formula>
    </cfRule>
    <cfRule type="containsText" dxfId="30" priority="12" operator="containsText" text="НЕОДНОРОДНЫЕ">
      <formula>NOT(ISERROR(SEARCH("НЕОДНОРОДНЫЕ",R8)))</formula>
    </cfRule>
    <cfRule type="containsText" dxfId="29" priority="13" operator="containsText" text="НЕ">
      <formula>NOT(ISERROR(SEARCH("НЕ",R8)))</formula>
    </cfRule>
  </conditionalFormatting>
  <conditionalFormatting sqref="R10">
    <cfRule type="containsText" dxfId="28" priority="103" operator="containsText" text="НЕОДНОРОДНЫЕ">
      <formula>NOT(ISERROR(SEARCH("НЕОДНОРОДНЫЕ",R10)))</formula>
    </cfRule>
    <cfRule type="containsText" dxfId="27" priority="102" operator="containsText" text="ОДНОРОДНЫЕ">
      <formula>NOT(ISERROR(SEARCH("ОДНОРОДНЫЕ",R10)))</formula>
    </cfRule>
    <cfRule type="containsText" dxfId="26" priority="106" operator="containsText" text="НЕОДНОРОДНЫЕ">
      <formula>NOT(ISERROR(SEARCH("НЕОДНОРОДНЫЕ",R10)))</formula>
    </cfRule>
    <cfRule type="containsText" dxfId="25" priority="104" operator="containsText" text="НЕ">
      <formula>NOT(ISERROR(SEARCH("НЕ",R10)))</formula>
    </cfRule>
    <cfRule type="containsText" dxfId="24" priority="105" operator="containsText" text="ОДНОРОДНЫЕ">
      <formula>NOT(ISERROR(SEARCH("ОДНОРОДНЫЕ",R10)))</formula>
    </cfRule>
  </conditionalFormatting>
  <conditionalFormatting sqref="R10:R11">
    <cfRule type="containsText" dxfId="23" priority="63" operator="containsText" text="НЕОДНОРОДНЫЕ">
      <formula>NOT(ISERROR(SEARCH("НЕОДНОРОДНЫЕ",R10)))</formula>
    </cfRule>
  </conditionalFormatting>
  <conditionalFormatting sqref="R11">
    <cfRule type="containsText" dxfId="22" priority="60" operator="containsText" text="НЕОДНОРОДНЫЕ">
      <formula>NOT(ISERROR(SEARCH("НЕОДНОРОДНЫЕ",R11)))</formula>
    </cfRule>
    <cfRule type="containsText" dxfId="21" priority="61" operator="containsText" text="НЕ">
      <formula>NOT(ISERROR(SEARCH("НЕ",R11)))</formula>
    </cfRule>
    <cfRule type="containsText" dxfId="20" priority="62" operator="containsText" text="ОДНОРОДНЫЕ">
      <formula>NOT(ISERROR(SEARCH("ОДНОРОДНЫЕ",R11)))</formula>
    </cfRule>
    <cfRule type="containsText" dxfId="19" priority="59" operator="containsText" text="ОДНОРОДНЫЕ">
      <formula>NOT(ISERROR(SEARCH("ОДНОРОДНЫЕ",R11)))</formula>
    </cfRule>
  </conditionalFormatting>
  <conditionalFormatting sqref="R11:R19">
    <cfRule type="containsText" dxfId="18" priority="51" operator="containsText" text="НЕОДНОРОДНЫЕ">
      <formula>NOT(ISERROR(SEARCH("НЕОДНОРОДНЫЕ",R11)))</formula>
    </cfRule>
  </conditionalFormatting>
  <conditionalFormatting sqref="R12">
    <cfRule type="containsText" dxfId="17" priority="9" operator="containsText" text="ОДНОРОДНЫЕ">
      <formula>NOT(ISERROR(SEARCH("ОДНОРОДНЫЕ",R12)))</formula>
    </cfRule>
    <cfRule type="containsText" dxfId="16" priority="7" operator="containsText" text="НЕОДНОРОДНЫЕ">
      <formula>NOT(ISERROR(SEARCH("НЕОДНОРОДНЫЕ",R12)))</formula>
    </cfRule>
    <cfRule type="containsText" dxfId="15" priority="8" operator="containsText" text="НЕ">
      <formula>NOT(ISERROR(SEARCH("НЕ",R12)))</formula>
    </cfRule>
  </conditionalFormatting>
  <conditionalFormatting sqref="R12:R17">
    <cfRule type="containsText" dxfId="14" priority="5" operator="containsText" text="ОДНОРОДНЫЕ">
      <formula>NOT(ISERROR(SEARCH("ОДНОРОДНЫЕ",R12)))</formula>
    </cfRule>
  </conditionalFormatting>
  <conditionalFormatting sqref="R13">
    <cfRule type="containsText" dxfId="13" priority="1" operator="containsText" text="НЕОДНОРОДНЫЕ">
      <formula>NOT(ISERROR(SEARCH("НЕОДНОРОДНЫЕ",R13)))</formula>
    </cfRule>
  </conditionalFormatting>
  <conditionalFormatting sqref="R13:R17">
    <cfRule type="containsText" dxfId="12" priority="4" operator="containsText" text="НЕ">
      <formula>NOT(ISERROR(SEARCH("НЕ",R13)))</formula>
    </cfRule>
    <cfRule type="containsText" dxfId="11" priority="3" operator="containsText" text="НЕОДНОРОДНЫЕ">
      <formula>NOT(ISERROR(SEARCH("НЕОДНОРОДНЫЕ",R13)))</formula>
    </cfRule>
    <cfRule type="containsText" dxfId="10" priority="2" operator="containsText" text="ОДНОРОДНЫЕ">
      <formula>NOT(ISERROR(SEARCH("ОДНОРОДНЫЕ",R13)))</formula>
    </cfRule>
  </conditionalFormatting>
  <conditionalFormatting sqref="R16">
    <cfRule type="containsText" dxfId="9" priority="53" operator="containsText" text="ОДНОРОДНЫЕ">
      <formula>NOT(ISERROR(SEARCH("ОДНОРОДНЫЕ",R16)))</formula>
    </cfRule>
    <cfRule type="containsText" dxfId="8" priority="54" operator="containsText" text="НЕОДНОРОДНЫЕ">
      <formula>NOT(ISERROR(SEARCH("НЕОДНОРОДНЫЕ",R16)))</formula>
    </cfRule>
    <cfRule type="containsText" dxfId="7" priority="56" operator="containsText" text="ОДНОРОДНЫЕ">
      <formula>NOT(ISERROR(SEARCH("ОДНОРОДНЫЕ",R16)))</formula>
    </cfRule>
    <cfRule type="containsText" dxfId="6" priority="57" operator="containsText" text="НЕОДНОРОДНЫЕ">
      <formula>NOT(ISERROR(SEARCH("НЕОДНОРОДНЫЕ",R16)))</formula>
    </cfRule>
    <cfRule type="containsText" dxfId="5" priority="55" operator="containsText" text="НЕ">
      <formula>NOT(ISERROR(SEARCH("НЕ",R16)))</formula>
    </cfRule>
  </conditionalFormatting>
  <conditionalFormatting sqref="R17">
    <cfRule type="containsText" dxfId="4" priority="45" operator="containsText" text="НЕОДНОРОДНЫЕ">
      <formula>NOT(ISERROR(SEARCH("НЕОДНОРОДНЫЕ",R17)))</formula>
    </cfRule>
  </conditionalFormatting>
  <conditionalFormatting sqref="R17:R19">
    <cfRule type="containsText" dxfId="3" priority="48" operator="containsText" text="НЕОДНОРОДНЫЕ">
      <formula>NOT(ISERROR(SEARCH("НЕОДНОРОДНЫЕ",R17)))</formula>
    </cfRule>
    <cfRule type="containsText" dxfId="2" priority="49" operator="containsText" text="НЕ">
      <formula>NOT(ISERROR(SEARCH("НЕ",R17)))</formula>
    </cfRule>
    <cfRule type="containsText" dxfId="1" priority="50" operator="containsText" text="ОДНОРОДНЫЕ">
      <formula>NOT(ISERROR(SEARCH("ОДНОРОДНЫЕ",R17)))</formula>
    </cfRule>
    <cfRule type="containsText" dxfId="0" priority="47" operator="containsText" text="ОДНОРОДНЫЕ">
      <formula>NOT(ISERROR(SEARCH("ОДНОРОДНЫЕ",R17)))</formula>
    </cfRule>
  </conditionalFormatting>
  <pageMargins left="0.70866141732283472" right="0.70866141732283472" top="0.74803149606299213" bottom="0.74803149606299213" header="0.31496062992125984" footer="0.31496062992125984"/>
  <pageSetup paperSize="9"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workbookViewId="0">
      <selection activeCell="O12" sqref="O12"/>
    </sheetView>
  </sheetViews>
  <sheetFormatPr defaultColWidth="9.140625" defaultRowHeight="15" x14ac:dyDescent="0.25"/>
  <cols>
    <col min="1" max="1" width="3.140625" style="9" customWidth="1"/>
    <col min="2" max="2" width="25.85546875" style="9" customWidth="1"/>
    <col min="3" max="3" width="8.28515625" style="9" customWidth="1"/>
    <col min="4" max="5" width="6.5703125" style="9" customWidth="1"/>
    <col min="6" max="7" width="12.5703125" style="9" customWidth="1"/>
    <col min="8" max="8" width="14.28515625" style="9" customWidth="1"/>
    <col min="9" max="9" width="22.7109375" style="9" customWidth="1"/>
    <col min="10" max="10" width="3" style="9" customWidth="1"/>
    <col min="11" max="11" width="0" style="9" hidden="1" customWidth="1"/>
    <col min="12" max="12" width="9.5703125" style="9" hidden="1" customWidth="1"/>
    <col min="13" max="16384" width="9.140625" style="9"/>
  </cols>
  <sheetData>
    <row r="1" spans="1:7" s="15" customFormat="1" ht="12.75" x14ac:dyDescent="0.2">
      <c r="A1" s="40" t="s">
        <v>9</v>
      </c>
      <c r="B1" s="40" t="s">
        <v>10</v>
      </c>
      <c r="C1" s="52" t="s">
        <v>21</v>
      </c>
      <c r="D1" s="40" t="s">
        <v>11</v>
      </c>
      <c r="E1" s="40"/>
      <c r="F1" s="29"/>
      <c r="G1" s="29"/>
    </row>
    <row r="2" spans="1:7" s="15" customFormat="1" ht="25.5" x14ac:dyDescent="0.2">
      <c r="A2" s="40"/>
      <c r="B2" s="40"/>
      <c r="C2" s="52"/>
      <c r="D2" s="26" t="s">
        <v>12</v>
      </c>
      <c r="E2" s="26" t="s">
        <v>13</v>
      </c>
      <c r="F2" s="30" t="s">
        <v>27</v>
      </c>
      <c r="G2" s="30" t="s">
        <v>28</v>
      </c>
    </row>
    <row r="3" spans="1:7" s="15" customFormat="1" ht="48.75" customHeight="1" x14ac:dyDescent="0.2">
      <c r="A3" s="28">
        <v>1</v>
      </c>
      <c r="B3" s="7" t="s">
        <v>31</v>
      </c>
      <c r="C3" s="28" t="s">
        <v>26</v>
      </c>
      <c r="D3" s="27" t="s">
        <v>42</v>
      </c>
      <c r="E3" s="2">
        <v>10</v>
      </c>
      <c r="F3" s="17">
        <v>5</v>
      </c>
      <c r="G3" s="17">
        <v>5</v>
      </c>
    </row>
    <row r="4" spans="1:7" s="15" customFormat="1" ht="53.25" customHeight="1" x14ac:dyDescent="0.2">
      <c r="A4" s="28">
        <v>2</v>
      </c>
      <c r="B4" s="7" t="s">
        <v>32</v>
      </c>
      <c r="C4" s="28" t="s">
        <v>26</v>
      </c>
      <c r="D4" s="27" t="s">
        <v>43</v>
      </c>
      <c r="E4" s="2">
        <v>10</v>
      </c>
      <c r="F4" s="17">
        <v>5</v>
      </c>
      <c r="G4" s="17">
        <v>5</v>
      </c>
    </row>
    <row r="5" spans="1:7" s="15" customFormat="1" ht="54" customHeight="1" x14ac:dyDescent="0.2">
      <c r="A5" s="28">
        <v>3</v>
      </c>
      <c r="B5" s="7" t="s">
        <v>33</v>
      </c>
      <c r="C5" s="28" t="s">
        <v>26</v>
      </c>
      <c r="D5" s="27" t="s">
        <v>43</v>
      </c>
      <c r="E5" s="2">
        <v>10</v>
      </c>
      <c r="F5" s="17">
        <v>5</v>
      </c>
      <c r="G5" s="17">
        <v>5</v>
      </c>
    </row>
    <row r="6" spans="1:7" s="15" customFormat="1" ht="51" x14ac:dyDescent="0.2">
      <c r="A6" s="28">
        <v>4</v>
      </c>
      <c r="B6" s="7" t="s">
        <v>34</v>
      </c>
      <c r="C6" s="28" t="s">
        <v>26</v>
      </c>
      <c r="D6" s="27" t="s">
        <v>43</v>
      </c>
      <c r="E6" s="2">
        <v>10</v>
      </c>
      <c r="F6" s="17">
        <v>5</v>
      </c>
      <c r="G6" s="17">
        <v>5</v>
      </c>
    </row>
    <row r="7" spans="1:7" s="15" customFormat="1" ht="51" x14ac:dyDescent="0.2">
      <c r="A7" s="28">
        <v>5</v>
      </c>
      <c r="B7" s="7" t="s">
        <v>35</v>
      </c>
      <c r="C7" s="28" t="s">
        <v>26</v>
      </c>
      <c r="D7" s="27" t="s">
        <v>43</v>
      </c>
      <c r="E7" s="2">
        <v>5</v>
      </c>
      <c r="F7" s="17">
        <v>2</v>
      </c>
      <c r="G7" s="17">
        <v>3</v>
      </c>
    </row>
    <row r="8" spans="1:7" s="15" customFormat="1" ht="51" x14ac:dyDescent="0.2">
      <c r="A8" s="28">
        <v>6</v>
      </c>
      <c r="B8" s="7" t="s">
        <v>36</v>
      </c>
      <c r="C8" s="28" t="s">
        <v>26</v>
      </c>
      <c r="D8" s="27" t="s">
        <v>43</v>
      </c>
      <c r="E8" s="2">
        <v>5</v>
      </c>
      <c r="F8" s="17">
        <v>2</v>
      </c>
      <c r="G8" s="17">
        <v>3</v>
      </c>
    </row>
    <row r="9" spans="1:7" s="15" customFormat="1" ht="24.75" customHeight="1" x14ac:dyDescent="0.2">
      <c r="A9" s="28">
        <v>7</v>
      </c>
      <c r="B9" s="7" t="s">
        <v>37</v>
      </c>
      <c r="C9" s="28" t="s">
        <v>26</v>
      </c>
      <c r="D9" s="27" t="s">
        <v>44</v>
      </c>
      <c r="E9" s="2">
        <v>5</v>
      </c>
      <c r="F9" s="17">
        <v>2</v>
      </c>
      <c r="G9" s="17">
        <v>3</v>
      </c>
    </row>
    <row r="10" spans="1:7" s="15" customFormat="1" ht="51" x14ac:dyDescent="0.2">
      <c r="A10" s="28">
        <v>8</v>
      </c>
      <c r="B10" s="7" t="s">
        <v>38</v>
      </c>
      <c r="C10" s="28" t="s">
        <v>26</v>
      </c>
      <c r="D10" s="27" t="s">
        <v>44</v>
      </c>
      <c r="E10" s="2">
        <v>5</v>
      </c>
      <c r="F10" s="17">
        <v>2</v>
      </c>
      <c r="G10" s="17">
        <v>3</v>
      </c>
    </row>
    <row r="11" spans="1:7" s="15" customFormat="1" ht="38.25" x14ac:dyDescent="0.2">
      <c r="A11" s="28">
        <v>9</v>
      </c>
      <c r="B11" s="7" t="s">
        <v>39</v>
      </c>
      <c r="C11" s="28" t="s">
        <v>26</v>
      </c>
      <c r="D11" s="27" t="s">
        <v>43</v>
      </c>
      <c r="E11" s="2">
        <v>5</v>
      </c>
      <c r="F11" s="17">
        <v>2</v>
      </c>
      <c r="G11" s="17">
        <v>3</v>
      </c>
    </row>
    <row r="12" spans="1:7" s="15" customFormat="1" ht="38.25" x14ac:dyDescent="0.2">
      <c r="A12" s="28">
        <v>10</v>
      </c>
      <c r="B12" s="7" t="s">
        <v>40</v>
      </c>
      <c r="C12" s="28" t="s">
        <v>26</v>
      </c>
      <c r="D12" s="27" t="s">
        <v>43</v>
      </c>
      <c r="E12" s="2">
        <v>5</v>
      </c>
      <c r="F12" s="17">
        <v>2</v>
      </c>
      <c r="G12" s="17">
        <v>3</v>
      </c>
    </row>
    <row r="13" spans="1:7" ht="38.25" x14ac:dyDescent="0.25">
      <c r="A13" s="35">
        <v>11</v>
      </c>
      <c r="B13" s="7" t="s">
        <v>41</v>
      </c>
      <c r="C13" s="35" t="s">
        <v>26</v>
      </c>
      <c r="D13" s="35" t="s">
        <v>44</v>
      </c>
      <c r="E13" s="35">
        <v>5</v>
      </c>
      <c r="F13" s="17">
        <v>2</v>
      </c>
      <c r="G13" s="17">
        <v>3</v>
      </c>
    </row>
    <row r="14" spans="1:7" ht="38.25" x14ac:dyDescent="0.25">
      <c r="A14" s="35">
        <v>12</v>
      </c>
      <c r="B14" s="7" t="s">
        <v>45</v>
      </c>
      <c r="C14" s="38" t="s">
        <v>26</v>
      </c>
      <c r="D14" s="37" t="s">
        <v>42</v>
      </c>
      <c r="E14" s="2">
        <v>10</v>
      </c>
      <c r="F14" s="39">
        <v>5</v>
      </c>
      <c r="G14" s="39">
        <v>5</v>
      </c>
    </row>
    <row r="15" spans="1:7" ht="25.5" x14ac:dyDescent="0.25">
      <c r="A15" s="35">
        <v>13</v>
      </c>
      <c r="B15" s="7" t="s">
        <v>46</v>
      </c>
      <c r="C15" s="38" t="s">
        <v>26</v>
      </c>
      <c r="D15" s="37" t="s">
        <v>42</v>
      </c>
      <c r="E15" s="2">
        <v>10</v>
      </c>
      <c r="F15" s="39">
        <v>5</v>
      </c>
      <c r="G15" s="39">
        <v>5</v>
      </c>
    </row>
    <row r="16" spans="1:7" ht="25.5" x14ac:dyDescent="0.25">
      <c r="A16" s="35">
        <v>14</v>
      </c>
      <c r="B16" s="7" t="s">
        <v>47</v>
      </c>
      <c r="C16" s="38" t="s">
        <v>26</v>
      </c>
      <c r="D16" s="37" t="s">
        <v>43</v>
      </c>
      <c r="E16" s="2">
        <v>20</v>
      </c>
      <c r="F16" s="39">
        <v>10</v>
      </c>
      <c r="G16" s="39">
        <v>10</v>
      </c>
    </row>
    <row r="17" spans="1:7" ht="25.5" x14ac:dyDescent="0.25">
      <c r="A17" s="35">
        <v>15</v>
      </c>
      <c r="B17" s="7" t="s">
        <v>48</v>
      </c>
      <c r="C17" s="38" t="s">
        <v>26</v>
      </c>
      <c r="D17" s="37" t="s">
        <v>44</v>
      </c>
      <c r="E17" s="2">
        <v>1</v>
      </c>
      <c r="F17" s="39">
        <v>1</v>
      </c>
      <c r="G17" s="39">
        <v>0</v>
      </c>
    </row>
  </sheetData>
  <mergeCells count="4">
    <mergeCell ref="A1:A2"/>
    <mergeCell ref="B1:B2"/>
    <mergeCell ref="C1:C2"/>
    <mergeCell ref="D1:E1"/>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Лист1</vt:lpstr>
      <vt:lpstr>Лист2</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dc:creator>
  <cp:lastModifiedBy>Serviceroom</cp:lastModifiedBy>
  <cp:lastPrinted>2026-06-01T07:41:23Z</cp:lastPrinted>
  <dcterms:created xsi:type="dcterms:W3CDTF">2022-08-17T08:59:46Z</dcterms:created>
  <dcterms:modified xsi:type="dcterms:W3CDTF">2026-06-01T07:53:23Z</dcterms:modified>
</cp:coreProperties>
</file>