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3-b01\Desktop\пк\"/>
    </mc:Choice>
  </mc:AlternateContent>
  <bookViews>
    <workbookView xWindow="0" yWindow="0" windowWidth="28800" windowHeight="10830" tabRatio="500"/>
  </bookViews>
  <sheets>
    <sheet name="Общее" sheetId="1" r:id="rId1"/>
  </sheets>
  <definedNames>
    <definedName name="_xlnm_Print_Area" localSheetId="0">Общее!$A$1:$L$18</definedName>
    <definedName name="OLE_LINK1" localSheetId="0">Общее!$A$7</definedName>
    <definedName name="_xlnm.Print_Titles" localSheetId="0">Общее!$10:$10</definedName>
    <definedName name="_xlnm.Print_Area" localSheetId="0">Общее!$A$1:$L$19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3" i="1" l="1"/>
  <c r="I11" i="1" l="1"/>
  <c r="J11" i="1" s="1"/>
  <c r="K11" i="1" s="1"/>
  <c r="L11" i="1" l="1"/>
  <c r="I12" i="1"/>
  <c r="J12" i="1" s="1"/>
  <c r="K12" i="1" s="1"/>
  <c r="L12" i="1" l="1"/>
  <c r="B7" i="1"/>
</calcChain>
</file>

<file path=xl/sharedStrings.xml><?xml version="1.0" encoding="utf-8"?>
<sst xmlns="http://schemas.openxmlformats.org/spreadsheetml/2006/main" count="35" uniqueCount="32">
  <si>
    <t xml:space="preserve">(указывается предмет контракта) </t>
  </si>
  <si>
    <t>Таблица
для обоснования начальной (максимальной) цены контракта</t>
  </si>
  <si>
    <t>№ п/п</t>
  </si>
  <si>
    <t>Основные характеристики товара, работы, услуги</t>
  </si>
  <si>
    <t>Ед. изм</t>
  </si>
  <si>
    <t>Кол-во</t>
  </si>
  <si>
    <t xml:space="preserve">Источники ценовой информации </t>
  </si>
  <si>
    <t>Однородность совокупности значений выявленных цен</t>
  </si>
  <si>
    <t>Начальная (максимальная) цена контракта по позиции (НМЦтру), руб.</t>
  </si>
  <si>
    <t>Средняя арифметическая цена за единицу (с округлением до сотых долей после запятой) &lt;ц&gt;, руб.</t>
  </si>
  <si>
    <t>Цена за единицу, руб.</t>
  </si>
  <si>
    <t>Начальная (максимальная) цена контракта (НМЦК), руб.:</t>
  </si>
  <si>
    <t xml:space="preserve">Расчет начальной (максимальной) цены контракта выполнен по формуле, предусмотренной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для определения начальной (максимальной) цены контракта, цены контракта методом сопоставимых рыночных цен (анализа рынка) путем суммирования начальных (максимальных) цен товаров, работ, услуг по позициям (НМЦК тру):
</t>
  </si>
  <si>
    <t>где:</t>
  </si>
  <si>
    <t>Обоснование начальной (максимальной) цены контракта</t>
  </si>
  <si>
    <t xml:space="preserve">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</si>
  <si>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r>
      <t xml:space="preserve">Среднее квадратичное отклонение     
</t>
    </r>
    <r>
      <rPr>
        <sz val="11"/>
        <rFont val="Calibri"/>
        <family val="2"/>
        <charset val="204"/>
      </rPr>
      <t xml:space="preserve">
</t>
    </r>
    <r>
      <rPr>
        <sz val="11"/>
        <color rgb="FF000000"/>
        <rFont val="Times New Roman"/>
        <family val="1"/>
        <charset val="204"/>
      </rPr>
      <t xml:space="preserve">     
</t>
    </r>
    <r>
      <rPr>
        <sz val="11"/>
        <rFont val="Calibri"/>
        <family val="2"/>
        <charset val="204"/>
      </rPr>
      <t xml:space="preserve">
</t>
    </r>
    <r>
      <rPr>
        <sz val="11"/>
        <color rgb="FF000000"/>
        <rFont val="Times New Roman"/>
        <family val="1"/>
        <charset val="204"/>
      </rPr>
      <t>Ц</t>
    </r>
    <r>
      <rPr>
        <vertAlign val="subscript"/>
        <sz val="11"/>
        <color rgb="FF000000"/>
        <rFont val="Times New Roman"/>
        <family val="1"/>
        <charset val="204"/>
      </rPr>
      <t xml:space="preserve">i </t>
    </r>
    <r>
      <rPr>
        <sz val="11"/>
        <color rgb="FF000000"/>
        <rFont val="Times New Roman"/>
        <family val="1"/>
        <charset val="204"/>
      </rPr>
      <t>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</t>
    </r>
  </si>
  <si>
    <r>
      <t xml:space="preserve">Коэффициент вариации цен (%) 
</t>
    </r>
    <r>
      <rPr>
        <i/>
        <sz val="11"/>
        <color rgb="FF000000"/>
        <rFont val="Times New Roman"/>
        <family val="1"/>
        <charset val="204"/>
      </rPr>
      <t>(не должен превышать 33%)</t>
    </r>
  </si>
  <si>
    <r>
      <t xml:space="preserve">Используемый метод определения начальной (максимальной) цены контракта: </t>
    </r>
    <r>
      <rPr>
        <b/>
        <u/>
        <sz val="12"/>
        <color rgb="FF000000"/>
        <rFont val="Times New Roman"/>
        <family val="1"/>
        <charset val="204"/>
      </rPr>
      <t>метод сопоставимых рыночных цен (анализа рынка) в соответствии с ч.6 ст.22 Федерального закона от 05.04.2013 №44-ФЗ</t>
    </r>
  </si>
  <si>
    <r>
      <t>Дата подготовки обоснования начальной (максимальной) цены контракта:</t>
    </r>
    <r>
      <rPr>
        <u/>
        <sz val="12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>31.08.2026</t>
    </r>
  </si>
  <si>
    <t>Обучение по программе дополнительного профессионального образования (повышение квалификации) работников Поликлиники № 3 ФТС России, имеющих высшее профессиональное образование</t>
  </si>
  <si>
    <t>Согласно Техническому заданию</t>
  </si>
  <si>
    <t>Согласно  Техническому заданию</t>
  </si>
  <si>
    <t xml:space="preserve">«Обучение и проверка знаний по охране труда: программы А, Б, «Средства индивидуальной защиты», «Оказание первой помощи пострадавшим», 
ОКПД-2: 85.42.19.900 </t>
  </si>
  <si>
    <t>чел.</t>
  </si>
  <si>
    <t xml:space="preserve">«Обучение и проверка знаний по охране труда (программа «Оказание первой помощи пострадавшим»), 
ОКПД-2: 85.42.19.900
 </t>
  </si>
  <si>
    <t>Предложение № 2 
использована информация из открытых источников</t>
  </si>
  <si>
    <t xml:space="preserve">Предложение № 3 использована информация из открытых источников </t>
  </si>
  <si>
    <t xml:space="preserve">Предложение № 1 
вх. № 108  от 31.08.2026 
в ответ на исх. № 109 от 17.08.2026 </t>
  </si>
  <si>
    <t>Начальная (максимальная) цена контракта (НМЦК) в пределах доведенного до Заказчика лимита бюджетных обязательств*, руб.:</t>
  </si>
  <si>
    <r>
      <t xml:space="preserve">Расчет НМЦК на основании полученных от инициатора закупки </t>
    </r>
    <r>
      <rPr>
        <u/>
        <sz val="11"/>
        <rFont val="Times New Roman"/>
        <family val="1"/>
        <charset val="204"/>
      </rPr>
      <t>Махониной И.А.</t>
    </r>
    <r>
      <rPr>
        <sz val="11"/>
        <rFont val="Times New Roman"/>
        <family val="1"/>
        <charset val="204"/>
      </rPr>
      <t xml:space="preserve"> ценовых предложений произвел: начальник отдела закупок Поликлиники № 3 ФТС России _______________О.В. Минязева</t>
    </r>
  </si>
  <si>
    <r>
      <t xml:space="preserve">* В силу ст. 34 БК РФ начальная цена контракта не может превышать доведенный до Заказчика лимит бюджетных обязательств. НМЦК установлена в размере </t>
    </r>
    <r>
      <rPr>
        <b/>
        <sz val="14"/>
        <rFont val="Times New Roman"/>
        <family val="1"/>
        <charset val="204"/>
      </rPr>
      <t xml:space="preserve">9 591,67 руб., </t>
    </r>
    <r>
      <rPr>
        <sz val="14"/>
        <rFont val="Times New Roman"/>
        <family val="1"/>
        <charset val="204"/>
      </rPr>
      <t xml:space="preserve">в том числе: </t>
    </r>
    <r>
      <rPr>
        <i/>
        <sz val="14"/>
        <rFont val="Times New Roman"/>
        <family val="1"/>
        <charset val="204"/>
      </rPr>
      <t>7 500,00</t>
    </r>
    <r>
      <rPr>
        <sz val="14"/>
        <rFont val="Times New Roman"/>
        <family val="1"/>
        <charset val="204"/>
      </rPr>
      <t xml:space="preserve"> </t>
    </r>
    <r>
      <rPr>
        <i/>
        <sz val="14"/>
        <rFont val="Times New Roman"/>
        <family val="1"/>
        <charset val="204"/>
      </rPr>
      <t>руб</t>
    </r>
    <r>
      <rPr>
        <sz val="14"/>
        <rFont val="Times New Roman"/>
        <family val="1"/>
        <charset val="204"/>
      </rPr>
      <t xml:space="preserve">. — на обучение  и проверку знаний по охране труда (программы А, Б); </t>
    </r>
    <r>
      <rPr>
        <i/>
        <sz val="14"/>
        <rFont val="Times New Roman"/>
        <family val="1"/>
        <charset val="204"/>
      </rPr>
      <t>2 091,67 руб.</t>
    </r>
    <r>
      <rPr>
        <sz val="14"/>
        <rFont val="Times New Roman"/>
        <family val="1"/>
        <charset val="204"/>
      </rPr>
      <t xml:space="preserve"> — на обучение и проверку знаний по охране труда (программа «Оказание первой помощи пострадавшим»). Данная сумма обеспечивает закупку при минимальном расходовании средств.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</si>
</sst>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5">
    <font>
      <sz val="10"/>
      <name val="Arial Cyr"/>
      <charset val="1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theme="10"/>
      <name val="Arial Cyr"/>
      <charset val="1"/>
    </font>
    <font>
      <sz val="11"/>
      <color rgb="FF000000"/>
      <name val="Times New Roman"/>
      <family val="1"/>
      <charset val="204"/>
    </font>
    <font>
      <vertAlign val="subscript"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u/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applyFont="1" applyBorder="1" applyAlignment="1" applyProtection="1"/>
    <xf numFmtId="0" fontId="2" fillId="2" borderId="0" xfId="0" applyFont="1" applyFill="1" applyBorder="1" applyAlignment="1" applyProtection="1"/>
    <xf numFmtId="0" fontId="2" fillId="0" borderId="0" xfId="0" applyFont="1" applyBorder="1" applyAlignment="1" applyProtection="1">
      <alignment vertical="top"/>
    </xf>
    <xf numFmtId="164" fontId="2" fillId="0" borderId="0" xfId="0" applyNumberFormat="1" applyFont="1" applyBorder="1" applyAlignment="1" applyProtection="1">
      <alignment vertical="top"/>
    </xf>
    <xf numFmtId="0" fontId="9" fillId="0" borderId="0" xfId="0" applyFont="1" applyFill="1" applyBorder="1"/>
    <xf numFmtId="0" fontId="10" fillId="0" borderId="0" xfId="0" applyFont="1"/>
    <xf numFmtId="0" fontId="2" fillId="4" borderId="0" xfId="0" applyFont="1" applyFill="1" applyBorder="1" applyAlignment="1" applyProtection="1"/>
    <xf numFmtId="0" fontId="7" fillId="0" borderId="0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 vertical="top"/>
    </xf>
    <xf numFmtId="0" fontId="7" fillId="0" borderId="1" xfId="0" applyFont="1" applyBorder="1" applyAlignment="1" applyProtection="1">
      <alignment horizontal="center" vertical="center"/>
    </xf>
    <xf numFmtId="0" fontId="7" fillId="4" borderId="1" xfId="2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16" fillId="4" borderId="1" xfId="2" applyFont="1" applyFill="1" applyBorder="1" applyAlignment="1">
      <alignment horizontal="center" vertical="center" wrapText="1"/>
    </xf>
    <xf numFmtId="4" fontId="16" fillId="4" borderId="1" xfId="2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 applyProtection="1">
      <alignment horizontal="center" vertical="center"/>
    </xf>
    <xf numFmtId="164" fontId="17" fillId="0" borderId="1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/>
    <xf numFmtId="0" fontId="7" fillId="0" borderId="2" xfId="0" applyFont="1" applyBorder="1" applyAlignment="1" applyProtection="1">
      <alignment horizontal="center" vertical="center"/>
    </xf>
    <xf numFmtId="164" fontId="3" fillId="4" borderId="1" xfId="0" applyNumberFormat="1" applyFont="1" applyFill="1" applyBorder="1" applyAlignment="1" applyProtection="1">
      <alignment horizontal="center" vertical="center"/>
    </xf>
    <xf numFmtId="164" fontId="10" fillId="4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top" wrapText="1"/>
    </xf>
    <xf numFmtId="164" fontId="18" fillId="0" borderId="2" xfId="0" applyNumberFormat="1" applyFont="1" applyBorder="1" applyAlignment="1" applyProtection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13" fillId="0" borderId="1" xfId="0" applyFont="1" applyBorder="1" applyAlignment="1" applyProtection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 applyProtection="1">
      <alignment horizontal="left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4" borderId="3" xfId="2" applyFont="1" applyFill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4" fontId="23" fillId="4" borderId="2" xfId="2" applyNumberFormat="1" applyFont="1" applyFill="1" applyBorder="1" applyAlignment="1">
      <alignment horizontal="right" vertical="center" wrapText="1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Border="1" applyAlignment="1" applyProtection="1">
      <alignment horizontal="center" wrapText="1"/>
    </xf>
    <xf numFmtId="0" fontId="8" fillId="2" borderId="0" xfId="0" applyFont="1" applyFill="1" applyBorder="1" applyAlignment="1" applyProtection="1">
      <alignment horizontal="center" vertical="distributed" wrapText="1"/>
    </xf>
    <xf numFmtId="0" fontId="4" fillId="2" borderId="0" xfId="0" applyFont="1" applyFill="1" applyBorder="1" applyAlignment="1" applyProtection="1">
      <alignment horizontal="center" vertical="distributed" wrapText="1"/>
    </xf>
    <xf numFmtId="0" fontId="11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wmf"/><Relationship Id="rId5" Type="http://schemas.openxmlformats.org/officeDocument/2006/relationships/image" Target="../media/image3.wmf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1062180</xdr:colOff>
      <xdr:row>17</xdr:row>
      <xdr:rowOff>194166</xdr:rowOff>
    </xdr:from>
    <xdr:to>
      <xdr:col>11</xdr:col>
      <xdr:colOff>1257300</xdr:colOff>
      <xdr:row>17</xdr:row>
      <xdr:rowOff>446526</xdr:rowOff>
    </xdr:to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691240" y="10612440"/>
          <a:ext cx="195120" cy="25236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13</xdr:col>
      <xdr:colOff>692565</xdr:colOff>
      <xdr:row>3</xdr:row>
      <xdr:rowOff>103320</xdr:rowOff>
    </xdr:from>
    <xdr:to>
      <xdr:col>13</xdr:col>
      <xdr:colOff>894165</xdr:colOff>
      <xdr:row>6</xdr:row>
      <xdr:rowOff>129630</xdr:rowOff>
    </xdr:to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17928360" y="903600"/>
          <a:ext cx="201600" cy="10072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1743075</xdr:colOff>
      <xdr:row>12</xdr:row>
      <xdr:rowOff>18426</xdr:rowOff>
    </xdr:from>
    <xdr:to>
      <xdr:col>4</xdr:col>
      <xdr:colOff>232305</xdr:colOff>
      <xdr:row>12</xdr:row>
      <xdr:rowOff>589267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0"/>
                  </a14:imgEffect>
                  <a14:imgEffect>
                    <a14:colorTemperature colorTemp="11500"/>
                  </a14:imgEffect>
                  <a14:imgEffect>
                    <a14:saturation sat="400000"/>
                  </a14:imgEffect>
                  <a14:imgEffect>
                    <a14:brightnessContrast bright="-100000" contrast="100000"/>
                  </a14:imgEffect>
                </a14:imgLayer>
              </a14:imgProps>
            </a:ext>
          </a:extLst>
        </a:blip>
        <a:stretch/>
      </xdr:blipFill>
      <xdr:spPr>
        <a:xfrm>
          <a:off x="2133600" y="7152651"/>
          <a:ext cx="2127780" cy="5708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485775</xdr:colOff>
      <xdr:row>15</xdr:row>
      <xdr:rowOff>576367</xdr:rowOff>
    </xdr:from>
    <xdr:to>
      <xdr:col>1</xdr:col>
      <xdr:colOff>1291380</xdr:colOff>
      <xdr:row>16</xdr:row>
      <xdr:rowOff>172882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100000"/>
                  </a14:imgEffect>
                  <a14:imgEffect>
                    <a14:brightnessContrast bright="-100000" contrast="100000"/>
                  </a14:imgEffect>
                </a14:imgLayer>
              </a14:imgProps>
            </a:ext>
          </a:extLst>
        </a:blip>
        <a:stretch/>
      </xdr:blipFill>
      <xdr:spPr>
        <a:xfrm>
          <a:off x="876300" y="21207517"/>
          <a:ext cx="805605" cy="672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434484</xdr:colOff>
      <xdr:row>7</xdr:row>
      <xdr:rowOff>269129</xdr:rowOff>
    </xdr:from>
    <xdr:to>
      <xdr:col>9</xdr:col>
      <xdr:colOff>2238375</xdr:colOff>
      <xdr:row>7</xdr:row>
      <xdr:rowOff>1009650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8540259" y="2288429"/>
          <a:ext cx="1803891" cy="74052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196041</xdr:colOff>
      <xdr:row>7</xdr:row>
      <xdr:rowOff>873368</xdr:rowOff>
    </xdr:from>
    <xdr:to>
      <xdr:col>10</xdr:col>
      <xdr:colOff>1609725</xdr:colOff>
      <xdr:row>8</xdr:row>
      <xdr:rowOff>238124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11349816" y="2892668"/>
          <a:ext cx="1413684" cy="688731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"/>
  <sheetViews>
    <sheetView tabSelected="1" view="pageBreakPreview" topLeftCell="A11" zoomScaleNormal="100" zoomScaleSheetLayoutView="100" workbookViewId="0">
      <selection activeCell="A16" sqref="A16:L16"/>
    </sheetView>
  </sheetViews>
  <sheetFormatPr defaultColWidth="8.42578125" defaultRowHeight="18.75"/>
  <cols>
    <col min="1" max="1" width="5.85546875" style="1" customWidth="1"/>
    <col min="2" max="2" width="28.7109375" style="1" customWidth="1"/>
    <col min="3" max="3" width="16.28515625" style="1" customWidth="1"/>
    <col min="4" max="4" width="9.5703125" style="1" customWidth="1"/>
    <col min="5" max="5" width="7.5703125" style="1" customWidth="1"/>
    <col min="6" max="6" width="13.28515625" style="1" customWidth="1"/>
    <col min="7" max="7" width="13.5703125" style="1" customWidth="1"/>
    <col min="8" max="8" width="12.85546875" style="1" customWidth="1"/>
    <col min="9" max="9" width="14" style="1" customWidth="1"/>
    <col min="10" max="10" width="43.28515625" style="1" customWidth="1"/>
    <col min="11" max="11" width="27.5703125" style="1" customWidth="1"/>
    <col min="12" max="12" width="35.140625" style="1" customWidth="1"/>
    <col min="13" max="13" width="16.5703125" style="1" customWidth="1"/>
    <col min="14" max="14" width="15.28515625" style="1" bestFit="1" customWidth="1"/>
    <col min="15" max="15" width="18.42578125" style="1" customWidth="1"/>
    <col min="16" max="16" width="17.140625" style="1" customWidth="1"/>
    <col min="17" max="16384" width="8.42578125" style="1"/>
  </cols>
  <sheetData>
    <row r="1" spans="1:16" ht="24.75" customHeight="1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6" s="2" customFormat="1" ht="24" customHeight="1">
      <c r="A2" s="44" t="s">
        <v>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14.25" customHeight="1">
      <c r="A3" s="46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6">
      <c r="A4" s="48" t="s">
        <v>19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6" ht="30.75" customHeight="1">
      <c r="A5" s="49" t="s">
        <v>18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6" ht="27.75" customHeight="1">
      <c r="A6" s="50" t="s">
        <v>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16" s="21" customFormat="1" ht="18.75" customHeight="1">
      <c r="A7" s="29" t="s">
        <v>2</v>
      </c>
      <c r="B7" s="29">
        <f ca="1">B7:L13</f>
        <v>0</v>
      </c>
      <c r="C7" s="29" t="s">
        <v>3</v>
      </c>
      <c r="D7" s="29" t="s">
        <v>4</v>
      </c>
      <c r="E7" s="29" t="s">
        <v>5</v>
      </c>
      <c r="F7" s="29" t="s">
        <v>6</v>
      </c>
      <c r="G7" s="29"/>
      <c r="H7" s="29"/>
      <c r="I7" s="29" t="s">
        <v>7</v>
      </c>
      <c r="J7" s="29"/>
      <c r="K7" s="29"/>
      <c r="L7" s="51" t="s">
        <v>8</v>
      </c>
    </row>
    <row r="8" spans="1:16" ht="104.25" customHeight="1">
      <c r="A8" s="29"/>
      <c r="B8" s="29"/>
      <c r="C8" s="29"/>
      <c r="D8" s="29"/>
      <c r="E8" s="29"/>
      <c r="F8" s="10" t="s">
        <v>28</v>
      </c>
      <c r="G8" s="10" t="s">
        <v>26</v>
      </c>
      <c r="H8" s="11" t="s">
        <v>27</v>
      </c>
      <c r="I8" s="29" t="s">
        <v>9</v>
      </c>
      <c r="J8" s="51" t="s">
        <v>16</v>
      </c>
      <c r="K8" s="29" t="s">
        <v>17</v>
      </c>
      <c r="L8" s="51"/>
    </row>
    <row r="9" spans="1:16" s="3" customFormat="1" ht="82.5" customHeight="1">
      <c r="A9" s="29"/>
      <c r="B9" s="29"/>
      <c r="C9" s="29"/>
      <c r="D9" s="29"/>
      <c r="E9" s="29"/>
      <c r="F9" s="12" t="s">
        <v>10</v>
      </c>
      <c r="G9" s="12" t="s">
        <v>10</v>
      </c>
      <c r="H9" s="12" t="s">
        <v>10</v>
      </c>
      <c r="I9" s="29"/>
      <c r="J9" s="51"/>
      <c r="K9" s="30"/>
      <c r="L9" s="29"/>
    </row>
    <row r="10" spans="1:16" s="3" customFormat="1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  <c r="H10" s="13">
        <v>8</v>
      </c>
      <c r="I10" s="13">
        <v>9</v>
      </c>
      <c r="J10" s="13">
        <v>10</v>
      </c>
      <c r="K10" s="13">
        <v>11</v>
      </c>
      <c r="L10" s="13">
        <v>12</v>
      </c>
      <c r="N10" s="4"/>
    </row>
    <row r="11" spans="1:16" s="3" customFormat="1" ht="105">
      <c r="A11" s="14">
        <v>1</v>
      </c>
      <c r="B11" s="15" t="s">
        <v>23</v>
      </c>
      <c r="C11" s="16" t="s">
        <v>21</v>
      </c>
      <c r="D11" s="14" t="s">
        <v>24</v>
      </c>
      <c r="E11" s="17">
        <v>1</v>
      </c>
      <c r="F11" s="18">
        <v>2000</v>
      </c>
      <c r="G11" s="18">
        <v>3500</v>
      </c>
      <c r="H11" s="18">
        <v>2000</v>
      </c>
      <c r="I11" s="24">
        <f xml:space="preserve"> ROUND(AVERAGE(F11:H11), 2)</f>
        <v>2500</v>
      </c>
      <c r="J11" s="19">
        <f>SQRT(((F11-I11)^2+(G11-I11)^2+(H11-I11)^2)/(3-1))</f>
        <v>866.02540378443859</v>
      </c>
      <c r="K11" s="19">
        <f>(J11/I11)*100</f>
        <v>34.641016151377549</v>
      </c>
      <c r="L11" s="20">
        <f>(E11*I11)</f>
        <v>2500</v>
      </c>
      <c r="N11" s="4"/>
    </row>
    <row r="12" spans="1:16" s="3" customFormat="1" ht="92.25" customHeight="1">
      <c r="A12" s="14">
        <v>2</v>
      </c>
      <c r="B12" s="15" t="s">
        <v>25</v>
      </c>
      <c r="C12" s="16" t="s">
        <v>22</v>
      </c>
      <c r="D12" s="14" t="s">
        <v>24</v>
      </c>
      <c r="E12" s="17">
        <v>1</v>
      </c>
      <c r="F12" s="18">
        <v>7500</v>
      </c>
      <c r="G12" s="18">
        <v>8000</v>
      </c>
      <c r="H12" s="18">
        <v>7000</v>
      </c>
      <c r="I12" s="24">
        <f xml:space="preserve"> ROUND(AVERAGE(F12:H12), 2)</f>
        <v>7500</v>
      </c>
      <c r="J12" s="19">
        <f>SQRT(((F12-I12)^2+(G12-I12)^2+(H12-I12)^2)/(3-1))</f>
        <v>500</v>
      </c>
      <c r="K12" s="19">
        <f>(J12/I12)*100</f>
        <v>6.666666666666667</v>
      </c>
      <c r="L12" s="20">
        <f>(E12*I12)</f>
        <v>7500</v>
      </c>
      <c r="N12" s="4"/>
      <c r="O12" s="4"/>
      <c r="P12" s="4"/>
    </row>
    <row r="13" spans="1:16" s="3" customFormat="1" ht="47.25" customHeight="1">
      <c r="A13" s="22"/>
      <c r="B13" s="37"/>
      <c r="C13" s="38"/>
      <c r="D13" s="38"/>
      <c r="E13" s="39"/>
      <c r="F13" s="40" t="s">
        <v>11</v>
      </c>
      <c r="G13" s="41"/>
      <c r="H13" s="41"/>
      <c r="I13" s="41"/>
      <c r="J13" s="41"/>
      <c r="K13" s="42"/>
      <c r="L13" s="23">
        <f>SUM(L11:L12)</f>
        <v>10000</v>
      </c>
      <c r="N13" s="4"/>
      <c r="O13" s="4"/>
      <c r="P13" s="4"/>
    </row>
    <row r="14" spans="1:16" s="3" customFormat="1" ht="47.25" customHeight="1">
      <c r="A14" s="34"/>
      <c r="B14" s="35"/>
      <c r="C14" s="35"/>
      <c r="D14" s="35"/>
      <c r="E14" s="36"/>
      <c r="F14" s="26" t="s">
        <v>29</v>
      </c>
      <c r="G14" s="27"/>
      <c r="H14" s="27"/>
      <c r="I14" s="27"/>
      <c r="J14" s="27"/>
      <c r="K14" s="28"/>
      <c r="L14" s="9">
        <v>9591.67</v>
      </c>
      <c r="N14" s="4"/>
      <c r="O14" s="4"/>
      <c r="P14" s="4"/>
    </row>
    <row r="15" spans="1:16" ht="60" customHeight="1">
      <c r="A15" s="32" t="s">
        <v>31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N15" s="7"/>
    </row>
    <row r="16" spans="1:16" ht="84.75" customHeight="1">
      <c r="A16" s="25" t="s">
        <v>12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32" ht="17.25" customHeight="1">
      <c r="A17" s="33" t="s">
        <v>13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32" ht="117.75" customHeight="1">
      <c r="A18" s="25" t="s">
        <v>15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32" s="6" customFormat="1" ht="27" customHeight="1">
      <c r="A19" s="31" t="s">
        <v>30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8"/>
      <c r="AE19" s="8"/>
      <c r="AF19" s="5"/>
    </row>
  </sheetData>
  <mergeCells count="26">
    <mergeCell ref="A6:L6"/>
    <mergeCell ref="A7:A9"/>
    <mergeCell ref="B7:B9"/>
    <mergeCell ref="C7:C9"/>
    <mergeCell ref="D7:D9"/>
    <mergeCell ref="E7:E9"/>
    <mergeCell ref="F7:H7"/>
    <mergeCell ref="I7:K7"/>
    <mergeCell ref="L7:L9"/>
    <mergeCell ref="I8:I9"/>
    <mergeCell ref="J8:J9"/>
    <mergeCell ref="A1:L1"/>
    <mergeCell ref="A2:L2"/>
    <mergeCell ref="A3:L3"/>
    <mergeCell ref="A4:L4"/>
    <mergeCell ref="A5:L5"/>
    <mergeCell ref="A18:L18"/>
    <mergeCell ref="F14:K14"/>
    <mergeCell ref="K8:K9"/>
    <mergeCell ref="A19:AC19"/>
    <mergeCell ref="A15:L15"/>
    <mergeCell ref="A17:L17"/>
    <mergeCell ref="A16:L16"/>
    <mergeCell ref="A14:E14"/>
    <mergeCell ref="B13:E13"/>
    <mergeCell ref="F13:K13"/>
  </mergeCells>
  <pageMargins left="0.70866141732283472" right="0.70866141732283472" top="0.35433070866141736" bottom="0.35433070866141736" header="0.31496062992125984" footer="0.31496062992125984"/>
  <pageSetup paperSize="9" scale="58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273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Общее</vt:lpstr>
      <vt:lpstr>Общее!_xlnm_Print_Area</vt:lpstr>
      <vt:lpstr>Общее!OLE_LINK1</vt:lpstr>
      <vt:lpstr>Общее!Заголовки_для_печати</vt:lpstr>
      <vt:lpstr>Общее!Область_печати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Я</dc:creator>
  <dc:description/>
  <cp:lastModifiedBy>Соколова Юлия Николаевна</cp:lastModifiedBy>
  <cp:revision>28</cp:revision>
  <cp:lastPrinted>2026-08-31T11:34:05Z</cp:lastPrinted>
  <dcterms:created xsi:type="dcterms:W3CDTF">2025-03-14T11:49:06Z</dcterms:created>
  <dcterms:modified xsi:type="dcterms:W3CDTF">2026-08-31T11:34:07Z</dcterms:modified>
  <dc:language>ru-RU</dc:language>
</cp:coreProperties>
</file>