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19"/>
  <workbookPr defaultThemeVersion="124226"/>
  <mc:AlternateContent xmlns:mc="http://schemas.openxmlformats.org/markup-compatibility/2006">
    <mc:Choice Requires="x15">
      <x15ac:absPath xmlns:x15ac="http://schemas.microsoft.com/office/spreadsheetml/2010/11/ac" url="Z:\ОЗиДО ФЭУ\2026 год\4. БЕРЕЗКА 2026\42 Зачетки+студенческие\"/>
    </mc:Choice>
  </mc:AlternateContent>
  <xr:revisionPtr revIDLastSave="0" documentId="13_ncr:1_{31F5871E-6FDD-455F-AE05-6D12F3C5E357}" xr6:coauthVersionLast="47" xr6:coauthVersionMax="47" xr10:uidLastSave="{00000000-0000-0000-0000-000000000000}"/>
  <bookViews>
    <workbookView xWindow="-120" yWindow="-120" windowWidth="29040" windowHeight="15840" xr2:uid="{00000000-000D-0000-FFFF-FFFF00000000}"/>
  </bookViews>
  <sheets>
    <sheet name="Расчет цены " sheetId="3" r:id="rId1"/>
  </sheets>
  <definedNames>
    <definedName name="_xlnm._FilterDatabase" localSheetId="0" hidden="1">'Расчет цены '!$A$10:$S$13</definedName>
    <definedName name="OLE_LINK16" localSheetId="0">'Расчет цены '!#REF!</definedName>
    <definedName name="_xlnm.Print_Titles" localSheetId="0">'Расчет цены '!$8:$10</definedName>
    <definedName name="_xlnm.Print_Area" localSheetId="0">'Расчет цены '!$A$1:$N$26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3" l="1"/>
  <c r="N11" i="3" s="1"/>
  <c r="K11" i="3"/>
  <c r="H11" i="3"/>
  <c r="I11" i="3" s="1"/>
  <c r="J11" i="3" s="1"/>
  <c r="M12" i="3"/>
  <c r="N12" i="3" s="1"/>
  <c r="K12" i="3"/>
  <c r="H12" i="3"/>
  <c r="I12" i="3" s="1"/>
  <c r="J12" i="3" s="1"/>
  <c r="N13" i="3" l="1"/>
  <c r="E15" i="3" s="1"/>
</calcChain>
</file>

<file path=xl/sharedStrings.xml><?xml version="1.0" encoding="utf-8"?>
<sst xmlns="http://schemas.openxmlformats.org/spreadsheetml/2006/main" count="35" uniqueCount="34">
  <si>
    <t>Ед. изм</t>
  </si>
  <si>
    <t>Кол-во</t>
  </si>
  <si>
    <t>Коммерческие предложения (руб./ед.изм.)</t>
  </si>
  <si>
    <t xml:space="preserve">Средняя арифметическая цена за единицу     &lt;ц&gt; </t>
  </si>
  <si>
    <t>Цена за единицу изм. (руб.)</t>
  </si>
  <si>
    <t>Н(М)ЦК  определяемая методом сопоставимых рыночных цен (анализа рынка)*</t>
  </si>
  <si>
    <t>Источник ценовой информации № 1</t>
  </si>
  <si>
    <t>Источник ценовой информации № 2</t>
  </si>
  <si>
    <t>Источник ценовой информации № 3</t>
  </si>
  <si>
    <t xml:space="preserve">Среднее квадратичное отклонение </t>
  </si>
  <si>
    <r>
      <t xml:space="preserve">коэффициент вариации цен V (%)                    </t>
    </r>
    <r>
      <rPr>
        <i/>
        <sz val="9"/>
        <color indexed="8"/>
        <rFont val="Times New Roman"/>
        <family val="1"/>
        <charset val="204"/>
      </rPr>
      <t>(не должен превышать 33%)</t>
    </r>
  </si>
  <si>
    <t>ИТОГО:</t>
  </si>
  <si>
    <t xml:space="preserve">Наименование </t>
  </si>
  <si>
    <t>Согласовано:</t>
  </si>
  <si>
    <t>Цена за единицу (минимальная цена) (руб.)</t>
  </si>
  <si>
    <t>Расчет начальной (максимальной) цены договора  с соблюдением требований Федерального закона от 18.07.2011 № 223-ФЗ «О закупках товаров, работ, услуг отдельными видами юридических лиц», Положения о закупке РГУ имени С.А. Есенина</t>
  </si>
  <si>
    <t>Начальная (максимальная) цена договора составляет:</t>
  </si>
  <si>
    <t>ОПРЕДЕЛЕНИЕ  И ОБОСНОВАНИЕ НАЧАЛЬНОЙ (МАКСИМАЛЬНОЙ) ЦЕНЫ КОНТРАКТА</t>
  </si>
  <si>
    <t>При определении начальной (максимальной) цены контракта использовался метод сопоставимых рыночных цен (анализа рынка). Формирование цены осуществлялось на основании мониторинга рынка услуг путем сбора ценовых (коммерческих) предложений от организаций, поставляющие товары, аналогичные предмету контракта</t>
  </si>
  <si>
    <t>Расчет начальной (максимальной) цены контракта  с соблюдением требований Федерального закона от 18.07.2011 № 223-ФЗ «О закупках товаров, работ, услуг отдельными видами юридических лиц», Положения о закупке РГУ имени С.А. Есенина,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утвержденных Приказом Минэкономразвития России от 02.10.2013 г. № 567</t>
  </si>
  <si>
    <t>Оценка однородности совокупности значений выявленных цен, используемых в расчете Н(М)ЦК</t>
  </si>
  <si>
    <r>
      <rPr>
        <b/>
        <sz val="10"/>
        <color indexed="8"/>
        <rFont val="Times New Roman"/>
        <family val="1"/>
        <charset val="204"/>
      </rPr>
      <t>Расчет Н(М)ЦК по формуле</t>
    </r>
    <r>
      <rPr>
        <sz val="10"/>
        <color indexed="8"/>
        <rFont val="Times New Roman"/>
        <family val="1"/>
        <charset val="204"/>
      </rPr>
      <t xml:space="preserve">                                           </t>
    </r>
    <r>
      <rPr>
        <sz val="9"/>
        <color indexed="8"/>
        <rFont val="Times New Roman"/>
        <family val="1"/>
        <charset val="204"/>
      </rPr>
      <t>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</si>
  <si>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Н(М)ЦК с учетом минимальной цены за единицу (руб.)</t>
  </si>
  <si>
    <t>Оказание услуг защиты информационного ресурса от DoS/DDoS атак</t>
  </si>
  <si>
    <t>Председатель Комиссии по осуществлению закупки      _______________Л.Н. Елистратова</t>
  </si>
  <si>
    <t xml:space="preserve"> п</t>
  </si>
  <si>
    <t>шт</t>
  </si>
  <si>
    <t>Член Комиссии по осуществлению закупки      _______________В.В. Луканцов</t>
  </si>
  <si>
    <t>Поставка полиграфической продукции (зачетные книжки и студенческие билеты)</t>
  </si>
  <si>
    <t>Начальная (максимальная) цена контракта на поставку полиграфической продукции (зачетные книжки и студенческие билеты) определена на основе минимальной цены 3-х коммерческих предложений методом анализа рынка (всего запрошено 3 коммерческих предложений)</t>
  </si>
  <si>
    <t>Зачетная книжка ВО (образец 2013 г. приказ Минообрнауки России №203)</t>
  </si>
  <si>
    <t>Студенческий билет ВО (образец 2013 г. приказ Минообрнауки России №203)</t>
  </si>
  <si>
    <t>(Пятьсот восемнадцать тысяч семьсот пятьдест) рублей 00 копеек</t>
  </si>
  <si>
    <t>Секретарь Комиссии по осуществлению закупки      _______________С.Ф. Фетисова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</si>
</sst>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04"/>
      <scheme val="minor"/>
    </font>
    <font>
      <b/>
      <sz val="10"/>
      <color indexed="8"/>
      <name val="Times New Roman"/>
      <family val="1"/>
      <charset val="204"/>
    </font>
    <font>
      <sz val="10"/>
      <color indexed="8"/>
      <name val="Times New Roman"/>
      <family val="1"/>
      <charset val="204"/>
    </font>
    <font>
      <b/>
      <sz val="12"/>
      <color indexed="8"/>
      <name val="Times New Roman"/>
      <family val="1"/>
      <charset val="204"/>
    </font>
    <font>
      <sz val="10"/>
      <color indexed="8"/>
      <name val="Times New Roman"/>
      <family val="1"/>
      <charset val="204"/>
    </font>
    <font>
      <b/>
      <sz val="10"/>
      <color indexed="8"/>
      <name val="Times New Roman"/>
      <family val="1"/>
      <charset val="204"/>
    </font>
    <font>
      <i/>
      <sz val="9"/>
      <color indexed="8"/>
      <name val="Times New Roman"/>
      <family val="1"/>
      <charset val="204"/>
    </font>
    <font>
      <sz val="9"/>
      <color indexed="8"/>
      <name val="Times New Roman"/>
      <family val="1"/>
      <charset val="204"/>
    </font>
    <font>
      <sz val="12"/>
      <color indexed="8"/>
      <name val="Times New Roman"/>
      <family val="1"/>
      <charset val="204"/>
    </font>
    <font>
      <sz val="10"/>
      <color rgb="FF000000"/>
      <name val="Arial Cyr"/>
    </font>
    <font>
      <b/>
      <sz val="9"/>
      <color indexed="8"/>
      <name val="Times New Roman"/>
      <family val="1"/>
      <charset val="204"/>
    </font>
    <font>
      <sz val="14"/>
      <color indexed="8"/>
      <name val="Times New Roman"/>
      <family val="1"/>
      <charset val="204"/>
    </font>
    <font>
      <sz val="12"/>
      <color rgb="FF000000"/>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9" fontId="9" fillId="0" borderId="2">
      <alignment vertical="top" wrapText="1"/>
    </xf>
  </cellStyleXfs>
  <cellXfs count="33">
    <xf numFmtId="0" fontId="0" fillId="0" borderId="0" xfId="0"/>
    <xf numFmtId="0" fontId="4" fillId="0" borderId="0" xfId="0" applyFont="1"/>
    <xf numFmtId="0" fontId="2" fillId="0" borderId="0" xfId="0" applyFont="1"/>
    <xf numFmtId="4" fontId="3" fillId="0" borderId="1" xfId="0" applyNumberFormat="1" applyFont="1" applyBorder="1" applyAlignment="1">
      <alignment horizontal="center" vertical="center" wrapText="1"/>
    </xf>
    <xf numFmtId="0" fontId="4" fillId="0" borderId="1" xfId="0" applyFont="1" applyBorder="1" applyAlignment="1">
      <alignment vertical="center"/>
    </xf>
    <xf numFmtId="4" fontId="4" fillId="0" borderId="0" xfId="0" applyNumberFormat="1" applyFont="1"/>
    <xf numFmtId="0" fontId="4" fillId="0" borderId="0" xfId="0" applyFont="1" applyAlignment="1">
      <alignment vertical="center"/>
    </xf>
    <xf numFmtId="4" fontId="8" fillId="0" borderId="1" xfId="0" applyNumberFormat="1" applyFont="1" applyBorder="1" applyAlignment="1">
      <alignment horizontal="center" vertical="center" wrapText="1"/>
    </xf>
    <xf numFmtId="4" fontId="2" fillId="0" borderId="0" xfId="0" applyNumberFormat="1" applyFont="1"/>
    <xf numFmtId="4" fontId="11" fillId="0" borderId="0" xfId="0" applyNumberFormat="1" applyFont="1"/>
    <xf numFmtId="2" fontId="2"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2" fontId="1" fillId="0" borderId="1" xfId="0" applyNumberFormat="1" applyFont="1" applyBorder="1" applyAlignment="1">
      <alignment horizontal="center" vertical="center" wrapText="1"/>
    </xf>
    <xf numFmtId="0" fontId="5" fillId="0" borderId="1" xfId="0" applyFont="1" applyBorder="1" applyAlignment="1">
      <alignment horizontal="center" vertical="top" wrapText="1"/>
    </xf>
    <xf numFmtId="0" fontId="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1" xfId="0" applyBorder="1" applyAlignment="1">
      <alignment vertical="center"/>
    </xf>
    <xf numFmtId="0" fontId="3" fillId="0" borderId="0" xfId="0" applyFont="1" applyAlignment="1">
      <alignment horizontal="right" vertical="center"/>
    </xf>
    <xf numFmtId="4" fontId="3" fillId="0" borderId="0" xfId="0" applyNumberFormat="1" applyFont="1" applyAlignment="1">
      <alignment horizontal="center" vertical="center"/>
    </xf>
    <xf numFmtId="0" fontId="1" fillId="0" borderId="0" xfId="0" applyFont="1" applyAlignment="1">
      <alignment horizontal="center"/>
    </xf>
    <xf numFmtId="0" fontId="3" fillId="0" borderId="0" xfId="0" applyFont="1" applyAlignment="1">
      <alignment horizontal="center" wrapText="1"/>
    </xf>
    <xf numFmtId="0" fontId="3" fillId="0" borderId="0" xfId="0" applyFont="1" applyAlignment="1">
      <alignment horizontal="center" vertical="top"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top" wrapText="1"/>
    </xf>
    <xf numFmtId="0" fontId="1" fillId="0" borderId="0" xfId="0" applyFont="1" applyAlignment="1">
      <alignment horizontal="center" wrapText="1"/>
    </xf>
    <xf numFmtId="0" fontId="1" fillId="0" borderId="1" xfId="0" applyFont="1" applyBorder="1" applyAlignment="1">
      <alignment horizontal="center" vertical="top" wrapText="1"/>
    </xf>
    <xf numFmtId="4" fontId="3" fillId="0" borderId="0" xfId="0" applyNumberFormat="1" applyFont="1" applyAlignment="1">
      <alignment horizontal="left" vertical="center"/>
    </xf>
    <xf numFmtId="2" fontId="1" fillId="0" borderId="1" xfId="0" applyNumberFormat="1" applyFont="1" applyBorder="1" applyAlignment="1">
      <alignment horizontal="center" vertical="center" wrapText="1"/>
    </xf>
    <xf numFmtId="0" fontId="10" fillId="0" borderId="0" xfId="0" applyFont="1" applyAlignment="1">
      <alignment horizontal="center"/>
    </xf>
    <xf numFmtId="0" fontId="2" fillId="0" borderId="1" xfId="0" applyFont="1" applyBorder="1" applyAlignment="1">
      <alignment horizontal="center" vertical="top" wrapText="1"/>
    </xf>
    <xf numFmtId="0" fontId="5" fillId="0" borderId="1" xfId="0" applyFont="1" applyBorder="1" applyAlignment="1">
      <alignment horizontal="center" vertical="top" wrapText="1"/>
    </xf>
  </cellXfs>
  <cellStyles count="2">
    <cellStyle name="st12" xfId="1" xr:uid="{00000000-0005-0000-0000-000000000000}"/>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9</xdr:col>
      <xdr:colOff>77881</xdr:colOff>
      <xdr:row>9</xdr:row>
      <xdr:rowOff>58830</xdr:rowOff>
    </xdr:from>
    <xdr:to>
      <xdr:col>9</xdr:col>
      <xdr:colOff>906556</xdr:colOff>
      <xdr:row>9</xdr:row>
      <xdr:rowOff>316005</xdr:rowOff>
    </xdr:to>
    <xdr:pic>
      <xdr:nvPicPr>
        <xdr:cNvPr id="2" name="Picture 1">
          <a:extLst>
            <a:ext uri="{FF2B5EF4-FFF2-40B4-BE49-F238E27FC236}">
              <a16:creationId xmlns:a16="http://schemas.microsoft.com/office/drawing/2014/main" id="{74235C0D-E00F-4ACB-BE7D-80DF27D469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320057" y="2557742"/>
          <a:ext cx="828675" cy="257175"/>
        </a:xfrm>
        <a:prstGeom prst="rect">
          <a:avLst/>
        </a:prstGeom>
        <a:noFill/>
        <a:ln w="9525">
          <a:noFill/>
          <a:miter lim="800000"/>
          <a:headEnd/>
          <a:tailEnd/>
        </a:ln>
      </xdr:spPr>
    </xdr:pic>
    <xdr:clientData/>
  </xdr:twoCellAnchor>
  <xdr:twoCellAnchor>
    <xdr:from>
      <xdr:col>10</xdr:col>
      <xdr:colOff>219075</xdr:colOff>
      <xdr:row>9</xdr:row>
      <xdr:rowOff>219076</xdr:rowOff>
    </xdr:from>
    <xdr:to>
      <xdr:col>10</xdr:col>
      <xdr:colOff>371475</xdr:colOff>
      <xdr:row>9</xdr:row>
      <xdr:rowOff>447676</xdr:rowOff>
    </xdr:to>
    <xdr:pic>
      <xdr:nvPicPr>
        <xdr:cNvPr id="3" name="Picture 6">
          <a:extLst>
            <a:ext uri="{FF2B5EF4-FFF2-40B4-BE49-F238E27FC236}">
              <a16:creationId xmlns:a16="http://schemas.microsoft.com/office/drawing/2014/main" id="{387E65F3-E0B5-494F-9FB8-B1BA032BA4D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944100" y="3476626"/>
          <a:ext cx="152400" cy="228600"/>
        </a:xfrm>
        <a:prstGeom prst="rect">
          <a:avLst/>
        </a:prstGeom>
        <a:noFill/>
        <a:ln w="9525">
          <a:noFill/>
          <a:miter lim="800000"/>
          <a:headEnd/>
          <a:tailEnd/>
        </a:ln>
      </xdr:spPr>
    </xdr:pic>
    <xdr:clientData/>
  </xdr:twoCellAnchor>
  <xdr:twoCellAnchor>
    <xdr:from>
      <xdr:col>8</xdr:col>
      <xdr:colOff>0</xdr:colOff>
      <xdr:row>9</xdr:row>
      <xdr:rowOff>0</xdr:rowOff>
    </xdr:from>
    <xdr:to>
      <xdr:col>8</xdr:col>
      <xdr:colOff>1000125</xdr:colOff>
      <xdr:row>9</xdr:row>
      <xdr:rowOff>302559</xdr:rowOff>
    </xdr:to>
    <xdr:pic>
      <xdr:nvPicPr>
        <xdr:cNvPr id="4" name="Picture 2">
          <a:extLst>
            <a:ext uri="{FF2B5EF4-FFF2-40B4-BE49-F238E27FC236}">
              <a16:creationId xmlns:a16="http://schemas.microsoft.com/office/drawing/2014/main" id="{67FFBE64-0CEE-4686-A634-5E0C8000305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9211235" y="2498912"/>
          <a:ext cx="1000125" cy="302559"/>
        </a:xfrm>
        <a:prstGeom prst="rect">
          <a:avLst/>
        </a:prstGeom>
        <a:noFill/>
        <a:ln w="9525">
          <a:noFill/>
          <a:miter lim="800000"/>
          <a:headEnd/>
          <a:tailEnd/>
        </a:ln>
      </xdr:spPr>
    </xdr:pic>
    <xdr:clientData/>
  </xdr:twoCellAnchor>
  <xdr:twoCellAnchor>
    <xdr:from>
      <xdr:col>10</xdr:col>
      <xdr:colOff>19050</xdr:colOff>
      <xdr:row>8</xdr:row>
      <xdr:rowOff>1600200</xdr:rowOff>
    </xdr:from>
    <xdr:to>
      <xdr:col>10</xdr:col>
      <xdr:colOff>1504950</xdr:colOff>
      <xdr:row>8</xdr:row>
      <xdr:rowOff>1962150</xdr:rowOff>
    </xdr:to>
    <xdr:pic>
      <xdr:nvPicPr>
        <xdr:cNvPr id="5" name="Picture 5">
          <a:extLst>
            <a:ext uri="{FF2B5EF4-FFF2-40B4-BE49-F238E27FC236}">
              <a16:creationId xmlns:a16="http://schemas.microsoft.com/office/drawing/2014/main" id="{9702808D-053F-405E-B848-830C18A1852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9744075" y="3257550"/>
          <a:ext cx="1466850" cy="0"/>
        </a:xfrm>
        <a:prstGeom prst="rect">
          <a:avLst/>
        </a:prstGeom>
        <a:noFill/>
        <a:ln w="9525">
          <a:noFill/>
          <a:miter lim="800000"/>
          <a:headEnd/>
          <a:tailEnd/>
        </a:ln>
      </xdr:spPr>
    </xdr:pic>
    <xdr:clientData/>
  </xdr:twoCellAnchor>
  <xdr:twoCellAnchor>
    <xdr:from>
      <xdr:col>10</xdr:col>
      <xdr:colOff>266700</xdr:colOff>
      <xdr:row>8</xdr:row>
      <xdr:rowOff>1400175</xdr:rowOff>
    </xdr:from>
    <xdr:to>
      <xdr:col>10</xdr:col>
      <xdr:colOff>419100</xdr:colOff>
      <xdr:row>8</xdr:row>
      <xdr:rowOff>1628775</xdr:rowOff>
    </xdr:to>
    <xdr:pic>
      <xdr:nvPicPr>
        <xdr:cNvPr id="6" name="Picture 5">
          <a:extLst>
            <a:ext uri="{FF2B5EF4-FFF2-40B4-BE49-F238E27FC236}">
              <a16:creationId xmlns:a16="http://schemas.microsoft.com/office/drawing/2014/main" id="{4FE32376-EC78-4435-95F6-62989D80AC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991725" y="3257550"/>
          <a:ext cx="152400" cy="0"/>
        </a:xfrm>
        <a:prstGeom prst="rect">
          <a:avLst/>
        </a:prstGeom>
        <a:noFill/>
        <a:ln w="9525">
          <a:noFill/>
          <a:miter lim="800000"/>
          <a:headEnd/>
          <a:tailEnd/>
        </a:ln>
      </xdr:spPr>
    </xdr:pic>
    <xdr:clientData/>
  </xdr:twoCellAnchor>
  <xdr:twoCellAnchor>
    <xdr:from>
      <xdr:col>18</xdr:col>
      <xdr:colOff>266700</xdr:colOff>
      <xdr:row>9</xdr:row>
      <xdr:rowOff>1400175</xdr:rowOff>
    </xdr:from>
    <xdr:to>
      <xdr:col>18</xdr:col>
      <xdr:colOff>419100</xdr:colOff>
      <xdr:row>9</xdr:row>
      <xdr:rowOff>1628775</xdr:rowOff>
    </xdr:to>
    <xdr:pic>
      <xdr:nvPicPr>
        <xdr:cNvPr id="7" name="Picture 6">
          <a:extLst>
            <a:ext uri="{FF2B5EF4-FFF2-40B4-BE49-F238E27FC236}">
              <a16:creationId xmlns:a16="http://schemas.microsoft.com/office/drawing/2014/main" id="{8897F164-0D68-482B-9A98-1570A546047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5621000" y="4248150"/>
          <a:ext cx="152400" cy="0"/>
        </a:xfrm>
        <a:prstGeom prst="rect">
          <a:avLst/>
        </a:prstGeom>
        <a:noFill/>
        <a:ln w="9525">
          <a:noFill/>
          <a:miter lim="800000"/>
          <a:headEnd/>
          <a:tailEnd/>
        </a:ln>
      </xdr:spPr>
    </xdr:pic>
    <xdr:clientData/>
  </xdr:twoCellAnchor>
  <xdr:twoCellAnchor>
    <xdr:from>
      <xdr:col>10</xdr:col>
      <xdr:colOff>73819</xdr:colOff>
      <xdr:row>9</xdr:row>
      <xdr:rowOff>511969</xdr:rowOff>
    </xdr:from>
    <xdr:to>
      <xdr:col>10</xdr:col>
      <xdr:colOff>1454944</xdr:colOff>
      <xdr:row>9</xdr:row>
      <xdr:rowOff>816769</xdr:rowOff>
    </xdr:to>
    <xdr:pic>
      <xdr:nvPicPr>
        <xdr:cNvPr id="8" name="Picture 6">
          <a:extLst>
            <a:ext uri="{FF2B5EF4-FFF2-40B4-BE49-F238E27FC236}">
              <a16:creationId xmlns:a16="http://schemas.microsoft.com/office/drawing/2014/main" id="{D70B0E7A-4EA7-44E0-84F2-3BE700403CC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9798844" y="3769519"/>
          <a:ext cx="1381125" cy="304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6"/>
  <sheetViews>
    <sheetView tabSelected="1" view="pageBreakPreview" zoomScale="85" zoomScaleNormal="85" zoomScaleSheetLayoutView="85" workbookViewId="0">
      <selection activeCell="I11" sqref="I11"/>
    </sheetView>
  </sheetViews>
  <sheetFormatPr defaultColWidth="9.140625" defaultRowHeight="12.75" x14ac:dyDescent="0.2"/>
  <cols>
    <col min="1" max="1" width="3.140625" style="1" customWidth="1"/>
    <col min="2" max="2" width="76.85546875" style="1" customWidth="1"/>
    <col min="3" max="3" width="11.28515625" style="1" bestFit="1" customWidth="1"/>
    <col min="4" max="4" width="12.42578125" style="1" customWidth="1"/>
    <col min="5" max="5" width="12.7109375" style="1" customWidth="1"/>
    <col min="6" max="7" width="12.7109375" style="2" customWidth="1"/>
    <col min="8" max="8" width="19" style="1" customWidth="1"/>
    <col min="9" max="9" width="15.42578125" style="1" customWidth="1"/>
    <col min="10" max="10" width="14.28515625" style="1" customWidth="1"/>
    <col min="11" max="11" width="22.28515625" style="1" customWidth="1"/>
    <col min="12" max="12" width="11" style="1" hidden="1" customWidth="1"/>
    <col min="13" max="13" width="14.5703125" style="1" bestFit="1" customWidth="1"/>
    <col min="14" max="14" width="19" style="1" customWidth="1"/>
    <col min="15" max="16384" width="9.140625" style="1"/>
  </cols>
  <sheetData>
    <row r="1" spans="1:19" x14ac:dyDescent="0.2">
      <c r="J1" s="2"/>
    </row>
    <row r="2" spans="1:19" ht="27.75" customHeight="1" x14ac:dyDescent="0.2">
      <c r="A2" s="21" t="s">
        <v>17</v>
      </c>
      <c r="B2" s="21"/>
      <c r="C2" s="21"/>
      <c r="D2" s="21"/>
      <c r="E2" s="21"/>
      <c r="F2" s="21"/>
      <c r="G2" s="21"/>
      <c r="H2" s="21"/>
      <c r="I2" s="21"/>
      <c r="J2" s="21"/>
      <c r="K2" s="21"/>
      <c r="L2" s="21"/>
      <c r="M2" s="21"/>
      <c r="N2" s="21"/>
    </row>
    <row r="3" spans="1:19" ht="27.75" customHeight="1" x14ac:dyDescent="0.2">
      <c r="A3" s="26" t="s">
        <v>18</v>
      </c>
      <c r="B3" s="26"/>
      <c r="C3" s="26"/>
      <c r="D3" s="26"/>
      <c r="E3" s="26"/>
      <c r="F3" s="26"/>
      <c r="G3" s="26"/>
      <c r="H3" s="26"/>
      <c r="I3" s="26"/>
      <c r="J3" s="26"/>
      <c r="K3" s="26"/>
      <c r="L3" s="26"/>
      <c r="M3" s="26"/>
      <c r="N3" s="26"/>
    </row>
    <row r="4" spans="1:19" s="2" customFormat="1" ht="12.75" customHeight="1" x14ac:dyDescent="0.3">
      <c r="A4" s="30" t="s">
        <v>15</v>
      </c>
      <c r="B4" s="30"/>
      <c r="C4" s="30"/>
      <c r="D4" s="30"/>
      <c r="E4" s="30"/>
      <c r="F4" s="30"/>
      <c r="G4" s="30"/>
      <c r="H4" s="30"/>
      <c r="I4" s="30"/>
      <c r="J4" s="30"/>
      <c r="K4" s="30"/>
      <c r="L4" s="30"/>
      <c r="M4" s="30"/>
      <c r="N4" s="30"/>
      <c r="O4" s="8"/>
      <c r="P4" s="8"/>
      <c r="Q4" s="8"/>
      <c r="R4" s="9"/>
      <c r="S4" s="9"/>
    </row>
    <row r="5" spans="1:19" ht="27.75" customHeight="1" x14ac:dyDescent="0.2">
      <c r="A5" s="26" t="s">
        <v>29</v>
      </c>
      <c r="B5" s="26"/>
      <c r="C5" s="26"/>
      <c r="D5" s="26"/>
      <c r="E5" s="26"/>
      <c r="F5" s="26"/>
      <c r="G5" s="26"/>
      <c r="H5" s="26"/>
      <c r="I5" s="26"/>
      <c r="J5" s="26"/>
      <c r="K5" s="26"/>
      <c r="L5" s="26"/>
      <c r="M5" s="26"/>
      <c r="N5" s="26"/>
    </row>
    <row r="6" spans="1:19" ht="61.15" customHeight="1" x14ac:dyDescent="0.25">
      <c r="A6" s="22" t="s">
        <v>19</v>
      </c>
      <c r="B6" s="22"/>
      <c r="C6" s="22"/>
      <c r="D6" s="22"/>
      <c r="E6" s="22"/>
      <c r="F6" s="22"/>
      <c r="G6" s="22"/>
      <c r="H6" s="22"/>
      <c r="I6" s="22"/>
      <c r="J6" s="22"/>
      <c r="K6" s="22"/>
      <c r="L6" s="22"/>
      <c r="M6" s="22"/>
      <c r="N6" s="22"/>
    </row>
    <row r="7" spans="1:19" ht="32.25" customHeight="1" x14ac:dyDescent="0.2">
      <c r="A7" s="23" t="s">
        <v>28</v>
      </c>
      <c r="B7" s="23"/>
      <c r="C7" s="23"/>
      <c r="D7" s="23"/>
      <c r="E7" s="23"/>
      <c r="F7" s="23"/>
      <c r="G7" s="23"/>
      <c r="H7" s="23"/>
      <c r="I7" s="23"/>
      <c r="J7" s="23"/>
      <c r="K7" s="23"/>
      <c r="L7" s="23"/>
      <c r="M7" s="23"/>
      <c r="N7" s="23"/>
      <c r="O7" s="2" t="s">
        <v>25</v>
      </c>
    </row>
    <row r="8" spans="1:19" ht="28.5" customHeight="1" x14ac:dyDescent="0.2">
      <c r="A8" s="24" t="s">
        <v>23</v>
      </c>
      <c r="B8" s="24" t="s">
        <v>12</v>
      </c>
      <c r="C8" s="24" t="s">
        <v>0</v>
      </c>
      <c r="D8" s="24" t="s">
        <v>1</v>
      </c>
      <c r="E8" s="24" t="s">
        <v>2</v>
      </c>
      <c r="F8" s="24"/>
      <c r="G8" s="24"/>
      <c r="H8" s="25" t="s">
        <v>20</v>
      </c>
      <c r="I8" s="25"/>
      <c r="J8" s="25"/>
      <c r="K8" s="27" t="s">
        <v>5</v>
      </c>
      <c r="L8" s="27"/>
      <c r="M8" s="27"/>
      <c r="N8" s="27"/>
    </row>
    <row r="9" spans="1:19" ht="72" customHeight="1" x14ac:dyDescent="0.2">
      <c r="A9" s="24"/>
      <c r="B9" s="24"/>
      <c r="C9" s="24"/>
      <c r="D9" s="24"/>
      <c r="E9" s="24" t="s">
        <v>6</v>
      </c>
      <c r="F9" s="24" t="s">
        <v>7</v>
      </c>
      <c r="G9" s="24" t="s">
        <v>8</v>
      </c>
      <c r="H9" s="27" t="s">
        <v>3</v>
      </c>
      <c r="I9" s="12" t="s">
        <v>9</v>
      </c>
      <c r="J9" s="12" t="s">
        <v>10</v>
      </c>
      <c r="K9" s="31" t="s">
        <v>21</v>
      </c>
      <c r="L9" s="32" t="s">
        <v>4</v>
      </c>
      <c r="M9" s="27" t="s">
        <v>14</v>
      </c>
      <c r="N9" s="27" t="s">
        <v>22</v>
      </c>
    </row>
    <row r="10" spans="1:19" ht="39" customHeight="1" x14ac:dyDescent="0.2">
      <c r="A10" s="24"/>
      <c r="B10" s="24"/>
      <c r="C10" s="24"/>
      <c r="D10" s="24"/>
      <c r="E10" s="24"/>
      <c r="F10" s="24"/>
      <c r="G10" s="24"/>
      <c r="H10" s="27"/>
      <c r="I10" s="13"/>
      <c r="J10" s="13"/>
      <c r="K10" s="31"/>
      <c r="L10" s="32"/>
      <c r="M10" s="27"/>
      <c r="N10" s="27"/>
    </row>
    <row r="11" spans="1:19" ht="39" customHeight="1" x14ac:dyDescent="0.2">
      <c r="A11" s="11"/>
      <c r="B11" s="17" t="s">
        <v>30</v>
      </c>
      <c r="C11" s="17" t="s">
        <v>26</v>
      </c>
      <c r="D11" s="11">
        <v>2200</v>
      </c>
      <c r="E11" s="11">
        <v>180</v>
      </c>
      <c r="F11" s="11">
        <v>180</v>
      </c>
      <c r="G11" s="11">
        <v>177.5</v>
      </c>
      <c r="H11" s="14">
        <f t="shared" ref="H11:H12" si="0">AVERAGE(E11:G11)</f>
        <v>179.16666666666666</v>
      </c>
      <c r="I11" s="14">
        <f t="shared" ref="I11:I12" si="1">SQRT(((SUM((POWER(E11-H11,2)),(POWER(F11-H11,2)),(POWER(G11-H11,2)))/(COLUMNS(E11:G11)-1))))</f>
        <v>1.4433756729740643</v>
      </c>
      <c r="J11" s="14">
        <f t="shared" ref="J11:J12" si="2">I11/H11*100</f>
        <v>0.80560502677622203</v>
      </c>
      <c r="K11" s="10">
        <f t="shared" ref="K11:K12" si="3">((D11/3)*(SUM(E11:G11)))</f>
        <v>394166.66666666669</v>
      </c>
      <c r="L11" s="15"/>
      <c r="M11" s="11">
        <f t="shared" ref="M11:M12" si="4">MIN(E11:G11)</f>
        <v>177.5</v>
      </c>
      <c r="N11" s="11">
        <f t="shared" ref="N11:N12" si="5">M11*D11</f>
        <v>390500</v>
      </c>
    </row>
    <row r="12" spans="1:19" ht="39" customHeight="1" x14ac:dyDescent="0.2">
      <c r="A12" s="11"/>
      <c r="B12" s="17" t="s">
        <v>31</v>
      </c>
      <c r="C12" s="17" t="s">
        <v>26</v>
      </c>
      <c r="D12" s="16">
        <v>1500</v>
      </c>
      <c r="E12" s="11">
        <v>86</v>
      </c>
      <c r="F12" s="11">
        <v>86</v>
      </c>
      <c r="G12" s="11">
        <v>85.5</v>
      </c>
      <c r="H12" s="14">
        <f t="shared" si="0"/>
        <v>85.833333333333329</v>
      </c>
      <c r="I12" s="14">
        <f t="shared" si="1"/>
        <v>0.28867513459481292</v>
      </c>
      <c r="J12" s="14">
        <f t="shared" si="2"/>
        <v>0.33632054515900539</v>
      </c>
      <c r="K12" s="10">
        <f t="shared" si="3"/>
        <v>128750</v>
      </c>
      <c r="L12" s="15"/>
      <c r="M12" s="11">
        <f t="shared" si="4"/>
        <v>85.5</v>
      </c>
      <c r="N12" s="11">
        <f t="shared" si="5"/>
        <v>128250</v>
      </c>
    </row>
    <row r="13" spans="1:19" s="6" customFormat="1" ht="32.25" customHeight="1" x14ac:dyDescent="0.2">
      <c r="A13" s="4"/>
      <c r="B13" s="11"/>
      <c r="C13" s="18"/>
      <c r="D13" s="18"/>
      <c r="E13" s="4"/>
      <c r="F13" s="4"/>
      <c r="G13" s="4"/>
      <c r="H13" s="7"/>
      <c r="I13" s="4"/>
      <c r="J13" s="4"/>
      <c r="K13" s="29" t="s">
        <v>11</v>
      </c>
      <c r="L13" s="29"/>
      <c r="M13" s="29"/>
      <c r="N13" s="3">
        <f>SUM(N11:N12)</f>
        <v>518750</v>
      </c>
      <c r="R13" s="1"/>
      <c r="S13" s="1"/>
    </row>
    <row r="14" spans="1:19" x14ac:dyDescent="0.2">
      <c r="N14" s="5"/>
    </row>
    <row r="15" spans="1:19" ht="12.75" customHeight="1" x14ac:dyDescent="0.2">
      <c r="A15" s="19" t="s">
        <v>16</v>
      </c>
      <c r="B15" s="19"/>
      <c r="C15" s="19"/>
      <c r="D15" s="19"/>
      <c r="E15" s="20">
        <f>N13</f>
        <v>518750</v>
      </c>
      <c r="F15" s="28" t="s">
        <v>32</v>
      </c>
      <c r="G15" s="28"/>
      <c r="H15" s="28"/>
      <c r="I15" s="28"/>
      <c r="J15" s="28"/>
      <c r="K15" s="28"/>
      <c r="L15" s="28"/>
      <c r="M15" s="28"/>
      <c r="N15" s="28"/>
    </row>
    <row r="16" spans="1:19" ht="12.75" customHeight="1" x14ac:dyDescent="0.2">
      <c r="A16" s="19"/>
      <c r="B16" s="19"/>
      <c r="C16" s="19"/>
      <c r="D16" s="19"/>
      <c r="E16" s="20"/>
      <c r="F16" s="28"/>
      <c r="G16" s="28"/>
      <c r="H16" s="28"/>
      <c r="I16" s="28"/>
      <c r="J16" s="28"/>
      <c r="K16" s="28"/>
      <c r="L16" s="28"/>
      <c r="M16" s="28"/>
      <c r="N16" s="28"/>
    </row>
    <row r="17" spans="2:2" x14ac:dyDescent="0.2">
      <c r="B17" s="1" t="s">
        <v>13</v>
      </c>
    </row>
    <row r="19" spans="2:2" x14ac:dyDescent="0.2">
      <c r="B19" s="2" t="s">
        <v>24</v>
      </c>
    </row>
    <row r="20" spans="2:2" x14ac:dyDescent="0.2">
      <c r="B20" s="2"/>
    </row>
    <row r="21" spans="2:2" x14ac:dyDescent="0.2">
      <c r="B21" s="2"/>
    </row>
    <row r="22" spans="2:2" x14ac:dyDescent="0.2">
      <c r="B22" s="2" t="s">
        <v>27</v>
      </c>
    </row>
    <row r="23" spans="2:2" x14ac:dyDescent="0.2">
      <c r="B23" s="2"/>
    </row>
    <row r="24" spans="2:2" ht="12" customHeight="1" x14ac:dyDescent="0.2"/>
    <row r="25" spans="2:2" x14ac:dyDescent="0.2">
      <c r="B25" s="2" t="s">
        <v>33</v>
      </c>
    </row>
    <row r="26" spans="2:2" x14ac:dyDescent="0.2">
      <c r="B26" s="2"/>
    </row>
  </sheetData>
  <autoFilter ref="A10:S13" xr:uid="{00000000-0009-0000-0000-000000000000}"/>
  <mergeCells count="25">
    <mergeCell ref="A4:N4"/>
    <mergeCell ref="K8:N8"/>
    <mergeCell ref="G9:G10"/>
    <mergeCell ref="H9:H10"/>
    <mergeCell ref="E9:E10"/>
    <mergeCell ref="F9:F10"/>
    <mergeCell ref="K9:K10"/>
    <mergeCell ref="L9:L10"/>
    <mergeCell ref="M9:M10"/>
    <mergeCell ref="A15:D16"/>
    <mergeCell ref="E15:E16"/>
    <mergeCell ref="A2:N2"/>
    <mergeCell ref="A6:N6"/>
    <mergeCell ref="A7:N7"/>
    <mergeCell ref="A8:A10"/>
    <mergeCell ref="B8:B10"/>
    <mergeCell ref="C8:C10"/>
    <mergeCell ref="D8:D10"/>
    <mergeCell ref="E8:G8"/>
    <mergeCell ref="H8:J8"/>
    <mergeCell ref="A3:N3"/>
    <mergeCell ref="N9:N10"/>
    <mergeCell ref="A5:N5"/>
    <mergeCell ref="F15:N16"/>
    <mergeCell ref="K13:M13"/>
  </mergeCells>
  <pageMargins left="0.25" right="0.25" top="0.75" bottom="0.75" header="0.3" footer="0.3"/>
  <pageSetup paperSize="9" scale="5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Расчет цены </vt:lpstr>
      <vt:lpstr>'Расчет цены '!Заголовки_для_печати</vt:lpstr>
      <vt:lpstr>'Расчет цены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Светлана Ф. Фетисова</cp:lastModifiedBy>
  <cp:lastPrinted>2026-03-23T11:08:09Z</cp:lastPrinted>
  <dcterms:created xsi:type="dcterms:W3CDTF">2014-01-15T18:15:09Z</dcterms:created>
  <dcterms:modified xsi:type="dcterms:W3CDTF">2026-07-13T13:49:12Z</dcterms:modified>
</cp:coreProperties>
</file>