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85" windowWidth="14805" windowHeight="573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10" i="27" l="1"/>
  <c r="K10" i="27" s="1"/>
  <c r="J10" i="27"/>
  <c r="M10" i="27"/>
  <c r="O10" i="27"/>
  <c r="I11" i="27"/>
  <c r="K11" i="27" s="1"/>
  <c r="J11" i="27"/>
  <c r="M11" i="27"/>
  <c r="O11" i="27"/>
  <c r="I12" i="27"/>
  <c r="K12" i="27" s="1"/>
  <c r="J12" i="27"/>
  <c r="M12" i="27"/>
  <c r="O12" i="27"/>
  <c r="I13" i="27"/>
  <c r="K13" i="27" s="1"/>
  <c r="J13" i="27"/>
  <c r="M13" i="27"/>
  <c r="O13" i="27"/>
  <c r="I14" i="27"/>
  <c r="K14" i="27" s="1"/>
  <c r="J14" i="27"/>
  <c r="M14" i="27"/>
  <c r="O14" i="27"/>
  <c r="I9" i="27" l="1"/>
  <c r="K9" i="27" s="1"/>
  <c r="J9" i="27"/>
  <c r="M9" i="27"/>
  <c r="O9" i="27"/>
  <c r="J8" i="27" l="1"/>
  <c r="I8" i="27"/>
  <c r="K8" i="27" s="1"/>
  <c r="M8" i="27" l="1"/>
  <c r="O8" i="27" s="1"/>
</calcChain>
</file>

<file path=xl/sharedStrings.xml><?xml version="1.0" encoding="utf-8"?>
<sst xmlns="http://schemas.openxmlformats.org/spreadsheetml/2006/main" count="48" uniqueCount="39">
  <si>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</si>
  <si>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</si>
  <si>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</si>
  <si>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</si>
  <si>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</si>
  <si>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</si>
  <si>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</si>
  <si>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</si>
  <si>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</si>
  <si>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</si>
  <si>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</si>
  <si>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</si>
  <si>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</si>
  <si>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</si>
  <si>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</si>
  <si>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</si>
  <si>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</si>
  <si>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</si>
  <si>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</si>
  <si>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</si>
  <si>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КП 1 вх-1045 от 27.07.26</t>
  </si>
  <si>
    <t>КП 2 вх-1047 от 27.07.26</t>
  </si>
  <si>
    <t>КП 3 вх-1048 от 27.07.26</t>
  </si>
  <si>
    <t>ВАРФАРИН, таблетки 2.5 мг</t>
  </si>
  <si>
    <t>21.20.10.131</t>
  </si>
  <si>
    <t>Упак</t>
  </si>
  <si>
    <t>ИБУПРОФЕН, 
Таблетки, покрытые оболочкой 200 г</t>
  </si>
  <si>
    <t>21.20.10.221</t>
  </si>
  <si>
    <t xml:space="preserve">МЯТЫ ПЕРЕЧНОЙ ЛИСТЬЕВ МАСЛО+СУЛЬФАНИЛАМИД+СУЛЬФАТИАЗОЛ+ТИМОЛ+ЭВКАЛИПТА ЛИСТЬЕВ МАСЛО, Аэрозоль для местного применения </t>
  </si>
  <si>
    <t>21.20.10.253</t>
  </si>
  <si>
    <t xml:space="preserve">НИТРОГЛИЦЕРИН, Таблетки подъязычные 0.5 мг </t>
  </si>
  <si>
    <t>21.20.10.141</t>
  </si>
  <si>
    <t>ТОПИРАМАТ, Таблетки, покрытые оболочкой 25 мг</t>
  </si>
  <si>
    <t>21.20.10.233</t>
  </si>
  <si>
    <t>ЛЕВОМЕНТОЛА РАСТВОР В МЕНТИЛ ИЗОВАЛЕРАТЕ, Таблетки подъязычные 60 мг</t>
  </si>
  <si>
    <t>ДЕКСПАНТЕНОЛ, Гель глазной 50 мг/г</t>
  </si>
  <si>
    <t>21.20.10.261</t>
  </si>
  <si>
    <t>Дата подготовки обоснования НМЦК: 05.08.2026</t>
  </si>
  <si>
    <t>На основании проведенного анализа рынка и расчетов НМЦК составляет: 14364,13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</si>
</sst>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17</xdr:row>
      <xdr:rowOff>40999</xdr:rowOff>
    </xdr:from>
    <xdr:to>
      <xdr:col>1</xdr:col>
      <xdr:colOff>2004805</xdr:colOff>
      <xdr:row>17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0"/>
  <sheetViews>
    <sheetView tabSelected="1" topLeftCell="A7" zoomScaleNormal="100" workbookViewId="0">
      <selection activeCell="C17" sqref="C17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1.7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44.25" customHeight="1" x14ac:dyDescent="0.25">
      <c r="A6" s="18" t="s">
        <v>8</v>
      </c>
      <c r="B6" s="18" t="s">
        <v>9</v>
      </c>
      <c r="C6" s="18" t="s">
        <v>10</v>
      </c>
      <c r="D6" s="18" t="s">
        <v>11</v>
      </c>
      <c r="E6" s="18" t="s">
        <v>12</v>
      </c>
      <c r="F6" s="2" t="s">
        <v>20</v>
      </c>
      <c r="G6" s="2" t="s">
        <v>21</v>
      </c>
      <c r="H6" s="2" t="s">
        <v>22</v>
      </c>
      <c r="I6" s="19" t="s">
        <v>16</v>
      </c>
      <c r="J6" s="2" t="s">
        <v>17</v>
      </c>
      <c r="K6" s="2" t="s">
        <v>18</v>
      </c>
      <c r="L6" s="2"/>
      <c r="M6" s="18" t="s">
        <v>14</v>
      </c>
      <c r="N6" s="18" t="s">
        <v>19</v>
      </c>
      <c r="O6" s="19" t="s">
        <v>15</v>
      </c>
    </row>
    <row r="7" spans="1:15" ht="46.5" customHeight="1" x14ac:dyDescent="0.25">
      <c r="A7" s="18"/>
      <c r="B7" s="18"/>
      <c r="C7" s="18"/>
      <c r="D7" s="18"/>
      <c r="E7" s="18"/>
      <c r="F7" s="2" t="s">
        <v>13</v>
      </c>
      <c r="G7" s="2" t="s">
        <v>13</v>
      </c>
      <c r="H7" s="2" t="s">
        <v>13</v>
      </c>
      <c r="I7" s="20"/>
      <c r="J7" s="4"/>
      <c r="K7" s="4"/>
      <c r="L7" s="2"/>
      <c r="M7" s="18"/>
      <c r="N7" s="18"/>
      <c r="O7" s="20"/>
    </row>
    <row r="8" spans="1:15" ht="51.75" customHeight="1" x14ac:dyDescent="0.25">
      <c r="A8" s="2">
        <v>1</v>
      </c>
      <c r="B8" s="11" t="s">
        <v>23</v>
      </c>
      <c r="C8" s="11" t="s">
        <v>24</v>
      </c>
      <c r="D8" s="11" t="s">
        <v>25</v>
      </c>
      <c r="E8" s="11">
        <v>13</v>
      </c>
      <c r="F8" s="9">
        <v>116.3</v>
      </c>
      <c r="G8" s="9">
        <v>164.5454</v>
      </c>
      <c r="H8" s="9">
        <v>171.81809999999999</v>
      </c>
      <c r="I8" s="2">
        <f>(F8+G8+H8)/3</f>
        <v>150.88783333333333</v>
      </c>
      <c r="J8" s="9">
        <f>STDEVA(F8:H8)</f>
        <v>30.173857929395172</v>
      </c>
      <c r="K8" s="8">
        <f>IF(I8&gt;0,STDEVA(F8:H8)/(SUM(F8:H8)/COUNTIF(F8:H8,"&gt;0")),0)</f>
        <v>0.19997542056778495</v>
      </c>
      <c r="L8" s="2"/>
      <c r="M8" s="10">
        <f>MIN(F8:H8)</f>
        <v>116.3</v>
      </c>
      <c r="N8" s="11">
        <v>127.93</v>
      </c>
      <c r="O8" s="10">
        <f>N8*E8</f>
        <v>1663.0900000000001</v>
      </c>
    </row>
    <row r="9" spans="1:15" ht="51.75" customHeight="1" x14ac:dyDescent="0.25">
      <c r="A9" s="2">
        <v>2</v>
      </c>
      <c r="B9" s="11" t="s">
        <v>26</v>
      </c>
      <c r="C9" s="11" t="s">
        <v>27</v>
      </c>
      <c r="D9" s="11" t="s">
        <v>25</v>
      </c>
      <c r="E9" s="11">
        <v>4</v>
      </c>
      <c r="F9" s="9">
        <v>110.2</v>
      </c>
      <c r="G9" s="9">
        <v>117.8181</v>
      </c>
      <c r="H9" s="9">
        <v>138.18180000000001</v>
      </c>
      <c r="I9" s="2">
        <f>(F9+G9+H9)/3</f>
        <v>122.06663333333334</v>
      </c>
      <c r="J9" s="9">
        <f>STDEVA(F9:H9)</f>
        <v>14.466610156610063</v>
      </c>
      <c r="K9" s="8">
        <f>IF(I9&gt;0,STDEVA(F9:H9)/(SUM(F9:H9)/COUNTIF(F9:H9,"&gt;0")),0)</f>
        <v>0.11851404238458335</v>
      </c>
      <c r="L9" s="2"/>
      <c r="M9" s="10">
        <f>MIN(F9:H9)</f>
        <v>110.2</v>
      </c>
      <c r="N9" s="11">
        <v>121.22</v>
      </c>
      <c r="O9" s="10">
        <f>N9*E9</f>
        <v>484.88</v>
      </c>
    </row>
    <row r="10" spans="1:15" ht="68.25" customHeight="1" x14ac:dyDescent="0.25">
      <c r="A10" s="11">
        <v>3</v>
      </c>
      <c r="B10" s="11" t="s">
        <v>28</v>
      </c>
      <c r="C10" s="11" t="s">
        <v>29</v>
      </c>
      <c r="D10" s="11" t="s">
        <v>25</v>
      </c>
      <c r="E10" s="11">
        <v>5</v>
      </c>
      <c r="F10" s="9">
        <v>105.4</v>
      </c>
      <c r="G10" s="9">
        <v>145</v>
      </c>
      <c r="H10" s="9">
        <v>119.0909</v>
      </c>
      <c r="I10" s="11">
        <f t="shared" ref="I10:I14" si="0">(F10+G10+H10)/3</f>
        <v>123.16363333333334</v>
      </c>
      <c r="J10" s="9">
        <f t="shared" ref="J10:J14" si="1">STDEVA(F10:H10)</f>
        <v>20.111697283007555</v>
      </c>
      <c r="K10" s="8">
        <f t="shared" ref="K10:K14" si="2">IF(I10&gt;0,STDEVA(F10:H10)/(SUM(F10:H10)/COUNTIF(F10:H10,"&gt;0")),0)</f>
        <v>0.16329249745805016</v>
      </c>
      <c r="L10" s="11"/>
      <c r="M10" s="10">
        <f t="shared" ref="M10:M14" si="3">MIN(F10:H10)</f>
        <v>105.4</v>
      </c>
      <c r="N10" s="11">
        <v>115.94</v>
      </c>
      <c r="O10" s="10">
        <f t="shared" ref="O10:O14" si="4">N10*E10</f>
        <v>579.70000000000005</v>
      </c>
    </row>
    <row r="11" spans="1:15" ht="51.75" customHeight="1" x14ac:dyDescent="0.25">
      <c r="A11" s="11">
        <v>4</v>
      </c>
      <c r="B11" s="11" t="s">
        <v>30</v>
      </c>
      <c r="C11" s="11" t="s">
        <v>31</v>
      </c>
      <c r="D11" s="11" t="s">
        <v>25</v>
      </c>
      <c r="E11" s="11">
        <v>61</v>
      </c>
      <c r="F11" s="9">
        <v>54.6</v>
      </c>
      <c r="G11" s="9">
        <v>61.727200000000003</v>
      </c>
      <c r="H11" s="9">
        <v>64.545400000000001</v>
      </c>
      <c r="I11" s="11">
        <f t="shared" si="0"/>
        <v>60.290866666666666</v>
      </c>
      <c r="J11" s="9">
        <f t="shared" si="1"/>
        <v>5.1259180029857419</v>
      </c>
      <c r="K11" s="8">
        <f t="shared" si="2"/>
        <v>8.5019809572910582E-2</v>
      </c>
      <c r="L11" s="11"/>
      <c r="M11" s="10">
        <f t="shared" si="3"/>
        <v>54.6</v>
      </c>
      <c r="N11" s="10">
        <v>60.06</v>
      </c>
      <c r="O11" s="10">
        <f t="shared" si="4"/>
        <v>3663.6600000000003</v>
      </c>
    </row>
    <row r="12" spans="1:15" ht="51.75" customHeight="1" x14ac:dyDescent="0.25">
      <c r="A12" s="11">
        <v>5</v>
      </c>
      <c r="B12" s="11" t="s">
        <v>32</v>
      </c>
      <c r="C12" s="11" t="s">
        <v>33</v>
      </c>
      <c r="D12" s="11" t="s">
        <v>25</v>
      </c>
      <c r="E12" s="11">
        <v>10</v>
      </c>
      <c r="F12" s="9">
        <v>169.5</v>
      </c>
      <c r="G12" s="9">
        <v>176.72720000000001</v>
      </c>
      <c r="H12" s="9">
        <v>193.63630000000001</v>
      </c>
      <c r="I12" s="11">
        <f t="shared" si="0"/>
        <v>179.95450000000002</v>
      </c>
      <c r="J12" s="9">
        <f t="shared" si="1"/>
        <v>12.3875680982992</v>
      </c>
      <c r="K12" s="8">
        <f t="shared" si="2"/>
        <v>6.8837223288660182E-2</v>
      </c>
      <c r="L12" s="11"/>
      <c r="M12" s="10">
        <f t="shared" si="3"/>
        <v>169.5</v>
      </c>
      <c r="N12" s="11">
        <v>186.45</v>
      </c>
      <c r="O12" s="10">
        <f t="shared" si="4"/>
        <v>1864.5</v>
      </c>
    </row>
    <row r="13" spans="1:15" ht="51.75" customHeight="1" x14ac:dyDescent="0.25">
      <c r="A13" s="11">
        <v>6</v>
      </c>
      <c r="B13" s="11" t="s">
        <v>34</v>
      </c>
      <c r="C13" s="11" t="s">
        <v>31</v>
      </c>
      <c r="D13" s="11" t="s">
        <v>25</v>
      </c>
      <c r="E13" s="11">
        <v>200</v>
      </c>
      <c r="F13" s="9">
        <v>16.2</v>
      </c>
      <c r="G13" s="9">
        <v>21.908999999999999</v>
      </c>
      <c r="H13" s="9">
        <v>25.454499999999999</v>
      </c>
      <c r="I13" s="11">
        <f t="shared" si="0"/>
        <v>21.18783333333333</v>
      </c>
      <c r="J13" s="9">
        <f t="shared" si="1"/>
        <v>4.6692080252793877</v>
      </c>
      <c r="K13" s="8">
        <f t="shared" si="2"/>
        <v>0.22037213299831138</v>
      </c>
      <c r="L13" s="11"/>
      <c r="M13" s="10">
        <f t="shared" si="3"/>
        <v>16.2</v>
      </c>
      <c r="N13" s="11">
        <v>17.82</v>
      </c>
      <c r="O13" s="10">
        <f t="shared" si="4"/>
        <v>3564</v>
      </c>
    </row>
    <row r="14" spans="1:15" ht="51.75" customHeight="1" x14ac:dyDescent="0.25">
      <c r="A14" s="11">
        <v>7</v>
      </c>
      <c r="B14" s="11" t="s">
        <v>35</v>
      </c>
      <c r="C14" s="11" t="s">
        <v>36</v>
      </c>
      <c r="D14" s="11" t="s">
        <v>25</v>
      </c>
      <c r="E14" s="11">
        <v>3</v>
      </c>
      <c r="F14" s="9">
        <v>771</v>
      </c>
      <c r="G14" s="9">
        <v>856</v>
      </c>
      <c r="H14" s="9">
        <v>880</v>
      </c>
      <c r="I14" s="11">
        <f t="shared" si="0"/>
        <v>835.66666666666663</v>
      </c>
      <c r="J14" s="9">
        <f t="shared" si="1"/>
        <v>57.274194305405409</v>
      </c>
      <c r="K14" s="8">
        <f t="shared" si="2"/>
        <v>6.853712920471329E-2</v>
      </c>
      <c r="L14" s="11"/>
      <c r="M14" s="10">
        <f t="shared" si="3"/>
        <v>771</v>
      </c>
      <c r="N14" s="9">
        <v>848.1</v>
      </c>
      <c r="O14" s="10">
        <f t="shared" si="4"/>
        <v>2544.3000000000002</v>
      </c>
    </row>
    <row r="15" spans="1:15" ht="20.25" customHeight="1" x14ac:dyDescent="0.25">
      <c r="A15" s="21" t="s">
        <v>38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9.25" customHeight="1" thickBot="1" x14ac:dyDescent="0.3">
      <c r="A18" s="5" t="s">
        <v>6</v>
      </c>
      <c r="B18" s="7"/>
      <c r="C18" s="6"/>
      <c r="D18" s="6"/>
      <c r="E18" s="6"/>
      <c r="F18" s="6"/>
      <c r="G18" s="6"/>
      <c r="H18" s="6"/>
      <c r="I18" s="6"/>
      <c r="J18" s="6"/>
      <c r="K18" s="6"/>
      <c r="L18" s="1"/>
      <c r="M18" s="1"/>
      <c r="N18" s="1"/>
      <c r="O18" s="1"/>
    </row>
    <row r="19" spans="1:15" x14ac:dyDescent="0.25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 t="s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 t="s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 t="s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7" t="s">
        <v>37</v>
      </c>
      <c r="B24" s="17"/>
      <c r="C24" s="1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14">
    <mergeCell ref="A3:O3"/>
    <mergeCell ref="A5:O5"/>
    <mergeCell ref="A2:O2"/>
    <mergeCell ref="A24:C24"/>
    <mergeCell ref="N6:N7"/>
    <mergeCell ref="M6:M7"/>
    <mergeCell ref="E6:E7"/>
    <mergeCell ref="D6:D7"/>
    <mergeCell ref="C6:C7"/>
    <mergeCell ref="I6:I7"/>
    <mergeCell ref="B6:B7"/>
    <mergeCell ref="A6:A7"/>
    <mergeCell ref="A15:O15"/>
    <mergeCell ref="O6:O7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2026-08-05T03:29:58Z</dcterms:modified>
</cp:coreProperties>
</file>