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urskiyMA\AppData\Local\LANIT\LanDocs\EditedFiles\"/>
    </mc:Choice>
  </mc:AlternateContent>
  <bookViews>
    <workbookView xWindow="0" yWindow="0" windowWidth="23040" windowHeight="9120"/>
  </bookViews>
  <sheets>
    <sheet name="НМЦК" sheetId="1" r:id="rId1"/>
  </sheets>
  <definedNames>
    <definedName name="_xlnm._FilterDatabase" localSheetId="0" hidden="1">НМЦК!$A$1:$R$15</definedName>
    <definedName name="_xlnm.Print_Area" localSheetId="0">НМЦК!$A$1:$R$22</definedName>
  </definedNames>
  <calcPr calcId="162913" fullPrecision="0"/>
</workbook>
</file>

<file path=xl/calcChain.xml><?xml version="1.0" encoding="utf-8"?>
<calcChain xmlns="http://schemas.openxmlformats.org/spreadsheetml/2006/main">
  <c r="N13" i="1" l="1"/>
  <c r="H28" i="1" l="1"/>
  <c r="H29" i="1" s="1"/>
  <c r="L13" i="1" l="1"/>
  <c r="K13" i="1" l="1"/>
  <c r="J13" i="1" s="1"/>
  <c r="N14" i="1" l="1"/>
</calcChain>
</file>

<file path=xl/sharedStrings.xml><?xml version="1.0" encoding="utf-8"?>
<sst xmlns="http://schemas.openxmlformats.org/spreadsheetml/2006/main" count="55" uniqueCount="43">
  <si>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</si>
  <si>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</si>
  <si>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</si>
  <si>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</si>
  <si>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</si>
  <si>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</si>
  <si>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</si>
  <si>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</si>
  <si>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где:
V - коэффициент вариации;</t>
  </si>
  <si>
    <t xml:space="preserve">           среднее квадратичное отклонение</t>
  </si>
  <si>
    <t>Единица измерений</t>
  </si>
  <si>
    <r>
      <t>где:
НМЦК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</si>
  <si>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цена i-ой единицы товара, работы, услуги;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</si>
  <si>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</si>
  <si>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</si>
  <si>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</si>
  <si>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</si>
  <si>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</si>
  <si>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</si>
  <si>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начальная (максимальная) цена контракта составила, руб.</t>
  </si>
  <si>
    <t>Расчет НМЦК(ЦК)/начальной цены единицы товара и начальной суммы цен единиц товара (работы, услуги)</t>
  </si>
  <si>
    <t xml:space="preserve">Итоговое значение НМЦК (ЦК) (руб.) </t>
  </si>
  <si>
    <t xml:space="preserve">Всего
НМЦК (ЦК)/цена единицы товара (работы, услуги) с учетом ЛБО (руб.) </t>
  </si>
  <si>
    <t xml:space="preserve">
</t>
  </si>
  <si>
    <r>
      <t xml:space="preserve">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>Итого начальная (максимальная) цена контракта составила, руб.</t>
    </r>
  </si>
  <si>
    <t>Штука</t>
  </si>
  <si>
    <t>Цена (руб.)</t>
  </si>
  <si>
    <t>Крышка люка</t>
  </si>
  <si>
    <t>Источник № 2 Исх. № 84  от 07.08.2026  (Вх. №1265 от 11.08.2026)</t>
  </si>
  <si>
    <t xml:space="preserve"> Источник № 1 Исх. № 245 от 10.08.2026  (Вх. № 1266 от 11.08.2026)</t>
  </si>
  <si>
    <t>Ответственный за расчет и обоснование: ведущий экономист по материально-техническому снабжению отдела МТО Гурский Максим Алексеевич</t>
  </si>
  <si>
    <t>Поставка крышек люка для обеспечения государственных нужд Межрегионального филиала Федерального казенного учреждения «Центр по обеспечению деятельности Казначейства России» в г. Владивостоке.</t>
  </si>
  <si>
    <t xml:space="preserve">Приказ Федерального казначейства от 03.11.2021 №300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России», не отнесенных к затратам в сфере информационно-коммуникационных технологий"п. 5.12.12. Затраты на приобретение запасных частей и материалов для ремонтных работ по объекту
</t>
  </si>
  <si>
    <t>Дата подготовки обоснования НМЦК 11.08.2026</t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</si>
  <si>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</t>
    </r>
  </si>
  <si>
    <t xml:space="preserve">Расчет НМЦК(ЦК) Метод сопоставимых рыночных цен (анализ рынка) </t>
  </si>
  <si>
    <t xml:space="preserve">Итоговое значение 
НМЦК (ЦК) (руб.)
</t>
  </si>
  <si>
    <t>шт</t>
  </si>
  <si>
    <t>Итого :</t>
  </si>
  <si>
    <t>В результате проведенного расчета Н(М)ЦК, ЦКЕП контракта составила, руб.: 24 600,00 руб</t>
  </si>
  <si>
    <t>Источник №3 Исх. № 145
от 19.08.2026 г.
 (Вх. №1352от 20.08.2026)</t>
  </si>
  <si>
    <t>Заказчиком выбран способ осуществления закупки товаров (работ, услуг) в соответствии с пунктом 4 ч. 1 ст. 93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Федеральный закон № 44-ФЗ), в качестве начальной (максимальной) цены контракта выбрана ценовая информация (Источник №3), так как является наименьшей.</t>
  </si>
  <si>
    <r>
      <t xml:space="preserve">Реквизиты запросов </t>
    </r>
    <r>
      <rPr>
        <sz val="12"/>
        <color theme="1"/>
        <rFont val="Times New Roman"/>
        <family val="1"/>
        <charset val="204"/>
      </rPr>
      <t>ценовой информации (в т.ч. в ЕИС):Запрос направлен в 11 организаций: . Запрос ценовой информации от 30.07.2026 № 53-07-09/4465, в ЕИС Запрос цен от 31.07.2026 № 0822100002826000596, Ответ получен от 3 (трех) организаций на основании данной информации произведен расчет НМЦК (ЦК): Источник N 1  Вх. № 1266 11.08.2026, Источник N 2 Вх. № 1265 11.08.2026, Источник N 3 Вх. № 1352 20.08.2026.</t>
    </r>
    <r>
      <rPr>
        <sz val="12"/>
        <color rgb="FF00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</si>
</sst>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0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name val="Times New Roman"/>
      <family val="2"/>
    </font>
    <font>
      <sz val="12"/>
      <color rgb="FF000000"/>
      <name val="Times New Roman"/>
      <family val="2"/>
    </font>
    <font>
      <b/>
      <sz val="12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4" fillId="0" borderId="0" applyFont="0" applyFill="0" applyBorder="0" applyAlignment="0" applyProtection="0"/>
  </cellStyleXfs>
  <cellXfs count="9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2" fontId="4" fillId="0" borderId="1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6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center" shrinkToFit="1"/>
    </xf>
    <xf numFmtId="44" fontId="0" fillId="0" borderId="0" xfId="0" applyNumberFormat="1" applyAlignment="1">
      <alignment horizontal="left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9" fillId="0" borderId="6" xfId="0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right" vertical="center" shrinkToFit="1"/>
    </xf>
    <xf numFmtId="1" fontId="11" fillId="0" borderId="10" xfId="0" applyNumberFormat="1" applyFont="1" applyBorder="1" applyAlignment="1">
      <alignment horizontal="right" vertical="center" shrinkToFit="1"/>
    </xf>
    <xf numFmtId="2" fontId="6" fillId="0" borderId="2" xfId="2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2" fontId="6" fillId="0" borderId="11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right" vertical="center" shrinkToFit="1"/>
    </xf>
    <xf numFmtId="2" fontId="11" fillId="0" borderId="12" xfId="2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1" fontId="4" fillId="0" borderId="0" xfId="0" applyNumberFormat="1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wrapText="1"/>
    </xf>
    <xf numFmtId="2" fontId="6" fillId="0" borderId="0" xfId="2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" fontId="4" fillId="0" borderId="6" xfId="0" applyNumberFormat="1" applyFont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 indent="1"/>
    </xf>
    <xf numFmtId="0" fontId="16" fillId="0" borderId="9" xfId="0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0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left" vertical="top" wrapText="1"/>
    </xf>
    <xf numFmtId="0" fontId="19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15</xdr:row>
      <xdr:rowOff>841375</xdr:rowOff>
    </xdr:from>
    <xdr:to>
      <xdr:col>1</xdr:col>
      <xdr:colOff>708025</xdr:colOff>
      <xdr:row>15</xdr:row>
      <xdr:rowOff>1271905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19510375"/>
          <a:ext cx="1098550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</xdr:row>
      <xdr:rowOff>355600</xdr:rowOff>
    </xdr:from>
    <xdr:to>
      <xdr:col>1</xdr:col>
      <xdr:colOff>924983</xdr:colOff>
      <xdr:row>18</xdr:row>
      <xdr:rowOff>177165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80100"/>
          <a:ext cx="159067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18</xdr:row>
      <xdr:rowOff>152400</xdr:rowOff>
    </xdr:from>
    <xdr:to>
      <xdr:col>0</xdr:col>
      <xdr:colOff>267970</xdr:colOff>
      <xdr:row>20</xdr:row>
      <xdr:rowOff>1906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20</xdr:row>
      <xdr:rowOff>520700</xdr:rowOff>
    </xdr:from>
    <xdr:to>
      <xdr:col>1</xdr:col>
      <xdr:colOff>963083</xdr:colOff>
      <xdr:row>20</xdr:row>
      <xdr:rowOff>920115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50100"/>
          <a:ext cx="162877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340178</xdr:colOff>
      <xdr:row>9</xdr:row>
      <xdr:rowOff>789215</xdr:rowOff>
    </xdr:from>
    <xdr:to>
      <xdr:col>11</xdr:col>
      <xdr:colOff>493848</xdr:colOff>
      <xdr:row>10</xdr:row>
      <xdr:rowOff>40005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4214" y="5497286"/>
          <a:ext cx="153670" cy="25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X31"/>
  <sheetViews>
    <sheetView tabSelected="1" topLeftCell="A7" zoomScale="85" zoomScaleNormal="85" zoomScaleSheetLayoutView="100" workbookViewId="0">
      <selection activeCell="N14" sqref="N14"/>
    </sheetView>
  </sheetViews>
  <sheetFormatPr defaultRowHeight="12.75" x14ac:dyDescent="0.2"/>
  <cols>
    <col min="1" max="1" width="7.83203125" customWidth="1"/>
    <col min="2" max="2" width="23.83203125" customWidth="1"/>
    <col min="3" max="3" width="32.33203125" customWidth="1"/>
    <col min="4" max="4" width="12.6640625" style="19" customWidth="1"/>
    <col min="5" max="5" width="15.33203125" customWidth="1"/>
    <col min="6" max="6" width="12.1640625" customWidth="1"/>
    <col min="7" max="7" width="21.6640625" customWidth="1"/>
    <col min="8" max="8" width="20.83203125" customWidth="1"/>
    <col min="9" max="9" width="21.33203125" customWidth="1"/>
    <col min="10" max="10" width="17" customWidth="1"/>
    <col min="11" max="11" width="1.5" style="10" hidden="1" customWidth="1"/>
    <col min="12" max="12" width="14" customWidth="1"/>
    <col min="13" max="13" width="14" style="19" customWidth="1"/>
    <col min="14" max="14" width="25.5" customWidth="1"/>
    <col min="15" max="15" width="21.5" style="17" customWidth="1"/>
    <col min="16" max="16" width="24.6640625" style="19" customWidth="1"/>
    <col min="17" max="17" width="0.5" hidden="1" customWidth="1"/>
    <col min="18" max="18" width="10.6640625" customWidth="1"/>
    <col min="19" max="19" width="7.5" customWidth="1"/>
  </cols>
  <sheetData>
    <row r="1" spans="1:18" ht="18.75" x14ac:dyDescent="0.2">
      <c r="A1" s="68" t="s">
        <v>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15.75" x14ac:dyDescent="0.2">
      <c r="A2" s="69" t="s">
        <v>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3"/>
    </row>
    <row r="3" spans="1:18" ht="42.6" customHeight="1" x14ac:dyDescent="0.2">
      <c r="A3" s="69" t="s">
        <v>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5.75" x14ac:dyDescent="0.2">
      <c r="A4" s="69" t="s">
        <v>34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</row>
    <row r="5" spans="1:18" ht="35.25" customHeight="1" x14ac:dyDescent="0.2">
      <c r="A5" s="69" t="s">
        <v>42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15.75" x14ac:dyDescent="0.2">
      <c r="A6" s="69" t="s">
        <v>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1:18" s="11" customFormat="1" ht="53.25" customHeight="1" x14ac:dyDescent="0.2">
      <c r="A7" s="70" t="s">
        <v>32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</row>
    <row r="8" spans="1:18" ht="51.75" customHeight="1" x14ac:dyDescent="0.2">
      <c r="A8" s="62" t="s">
        <v>2</v>
      </c>
      <c r="B8" s="54" t="s">
        <v>3</v>
      </c>
      <c r="C8" s="54" t="s">
        <v>4</v>
      </c>
      <c r="D8" s="58" t="s">
        <v>16</v>
      </c>
      <c r="E8" s="54" t="s">
        <v>10</v>
      </c>
      <c r="F8" s="62" t="s">
        <v>5</v>
      </c>
      <c r="G8" s="65" t="s">
        <v>20</v>
      </c>
      <c r="H8" s="66"/>
      <c r="I8" s="66"/>
      <c r="J8" s="66"/>
      <c r="K8" s="66"/>
      <c r="L8" s="66"/>
      <c r="M8" s="66"/>
      <c r="N8" s="66"/>
      <c r="O8" s="67"/>
      <c r="P8" s="55" t="s">
        <v>22</v>
      </c>
      <c r="Q8" s="55" t="s">
        <v>23</v>
      </c>
      <c r="R8" s="21"/>
    </row>
    <row r="9" spans="1:18" ht="22.15" customHeight="1" x14ac:dyDescent="0.2">
      <c r="A9" s="62"/>
      <c r="B9" s="54"/>
      <c r="C9" s="54"/>
      <c r="D9" s="59"/>
      <c r="E9" s="54"/>
      <c r="F9" s="62"/>
      <c r="G9" s="61" t="s">
        <v>6</v>
      </c>
      <c r="H9" s="61"/>
      <c r="I9" s="61"/>
      <c r="J9" s="54" t="s">
        <v>14</v>
      </c>
      <c r="K9" s="58"/>
      <c r="L9" s="54" t="s">
        <v>7</v>
      </c>
      <c r="M9" s="58" t="s">
        <v>17</v>
      </c>
      <c r="N9" s="54" t="s">
        <v>21</v>
      </c>
      <c r="O9" s="54" t="s">
        <v>18</v>
      </c>
      <c r="P9" s="56"/>
      <c r="Q9" s="71"/>
      <c r="R9" s="2"/>
    </row>
    <row r="10" spans="1:18" ht="78.75" customHeight="1" x14ac:dyDescent="0.2">
      <c r="A10" s="62"/>
      <c r="B10" s="54"/>
      <c r="C10" s="54"/>
      <c r="D10" s="59"/>
      <c r="E10" s="54"/>
      <c r="F10" s="62"/>
      <c r="G10" s="25" t="s">
        <v>29</v>
      </c>
      <c r="H10" s="25" t="s">
        <v>28</v>
      </c>
      <c r="I10" s="25" t="s">
        <v>40</v>
      </c>
      <c r="J10" s="54"/>
      <c r="K10" s="59"/>
      <c r="L10" s="54"/>
      <c r="M10" s="59"/>
      <c r="N10" s="54"/>
      <c r="O10" s="54"/>
      <c r="P10" s="56"/>
      <c r="Q10" s="71"/>
      <c r="R10" s="1"/>
    </row>
    <row r="11" spans="1:18" ht="36.75" customHeight="1" x14ac:dyDescent="0.2">
      <c r="A11" s="62"/>
      <c r="B11" s="54"/>
      <c r="C11" s="54"/>
      <c r="D11" s="60"/>
      <c r="E11" s="54"/>
      <c r="F11" s="62"/>
      <c r="G11" s="4" t="s">
        <v>26</v>
      </c>
      <c r="H11" s="4" t="s">
        <v>26</v>
      </c>
      <c r="I11" s="4" t="s">
        <v>26</v>
      </c>
      <c r="J11" s="54"/>
      <c r="K11" s="60"/>
      <c r="L11" s="54"/>
      <c r="M11" s="60"/>
      <c r="N11" s="54"/>
      <c r="O11" s="54"/>
      <c r="P11" s="57"/>
      <c r="Q11" s="72"/>
      <c r="R11" s="2"/>
    </row>
    <row r="12" spans="1:18" s="26" customFormat="1" ht="22.15" customHeight="1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9">
        <v>11</v>
      </c>
      <c r="L12" s="9">
        <v>11</v>
      </c>
      <c r="M12" s="9">
        <v>12</v>
      </c>
      <c r="N12" s="9">
        <v>13</v>
      </c>
      <c r="O12" s="9">
        <v>14</v>
      </c>
      <c r="P12" s="9">
        <v>15</v>
      </c>
      <c r="Q12" s="9">
        <v>16</v>
      </c>
      <c r="R12" s="2"/>
    </row>
    <row r="13" spans="1:18" s="26" customFormat="1" ht="15.75" x14ac:dyDescent="0.2">
      <c r="A13" s="22">
        <v>1</v>
      </c>
      <c r="B13" s="32" t="s">
        <v>27</v>
      </c>
      <c r="C13" s="31" t="s">
        <v>27</v>
      </c>
      <c r="D13" s="27"/>
      <c r="E13" s="13" t="s">
        <v>25</v>
      </c>
      <c r="F13" s="16">
        <v>3</v>
      </c>
      <c r="G13" s="24">
        <v>15075.92</v>
      </c>
      <c r="H13" s="14">
        <v>14519</v>
      </c>
      <c r="I13" s="15">
        <v>8200</v>
      </c>
      <c r="J13" s="6">
        <f>K13/L13*100</f>
        <v>30.32</v>
      </c>
      <c r="K13" s="12">
        <f>SQRT(((SUM((POWER(G13-L13,2)),(POWER(H13-L13,2)),(POWER(I13-L13,2)))/(COLUMNS(G13:I13)-1))))</f>
        <v>3819.21</v>
      </c>
      <c r="L13" s="5">
        <f>AVERAGE(G13:I13)</f>
        <v>12598.31</v>
      </c>
      <c r="M13" s="5">
        <v>13600</v>
      </c>
      <c r="N13" s="20">
        <f>L13*3</f>
        <v>37794.93</v>
      </c>
      <c r="O13" s="30"/>
      <c r="P13" s="20"/>
      <c r="Q13" s="20"/>
      <c r="R13" s="23"/>
    </row>
    <row r="14" spans="1:18" s="40" customFormat="1" ht="14.25" customHeight="1" x14ac:dyDescent="0.2">
      <c r="A14" s="41"/>
      <c r="B14" s="42"/>
      <c r="C14" s="63" t="s">
        <v>24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45">
        <f>SUM(N13:N13)</f>
        <v>37794.93</v>
      </c>
      <c r="O14" s="43"/>
      <c r="P14" s="44"/>
      <c r="Q14" s="37"/>
      <c r="R14" s="23"/>
    </row>
    <row r="15" spans="1:18" s="11" customFormat="1" ht="46.5" hidden="1" customHeight="1" thickBot="1" x14ac:dyDescent="0.25">
      <c r="A15" s="28" t="s">
        <v>19</v>
      </c>
      <c r="B15" s="29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39"/>
      <c r="P15" s="38"/>
      <c r="Q15" s="37"/>
      <c r="R15" s="23"/>
    </row>
    <row r="16" spans="1:18" ht="104.25" customHeight="1" x14ac:dyDescent="0.2">
      <c r="A16" s="75" t="s">
        <v>13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7"/>
      <c r="P16" s="77"/>
      <c r="Q16" s="76"/>
    </row>
    <row r="17" spans="1:24" ht="33" customHeight="1" x14ac:dyDescent="0.2">
      <c r="A17" s="78" t="s">
        <v>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</row>
    <row r="18" spans="1:24" ht="24" customHeight="1" x14ac:dyDescent="0.2">
      <c r="A18" s="8"/>
      <c r="B18" s="8"/>
      <c r="C18" s="79" t="s">
        <v>9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</row>
    <row r="19" spans="1:24" ht="18.75" x14ac:dyDescent="0.2">
      <c r="Q19" s="7"/>
    </row>
    <row r="20" spans="1:24" x14ac:dyDescent="0.2">
      <c r="B20" s="18" t="s">
        <v>12</v>
      </c>
    </row>
    <row r="21" spans="1:24" ht="79.900000000000006" customHeight="1" x14ac:dyDescent="0.2">
      <c r="A21" s="78" t="s">
        <v>15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spans="1:24" ht="119.25" customHeight="1" x14ac:dyDescent="0.2">
      <c r="A22" s="73" t="s">
        <v>11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spans="1:24" ht="15.75" x14ac:dyDescent="0.2">
      <c r="A23" s="35" t="s">
        <v>30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46"/>
    </row>
    <row r="24" spans="1:24" ht="64.5" customHeight="1" x14ac:dyDescent="0.2">
      <c r="A24" s="86" t="s">
        <v>41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</row>
    <row r="25" spans="1:24" ht="14.25" x14ac:dyDescent="0.2">
      <c r="A25" s="87" t="s">
        <v>35</v>
      </c>
      <c r="B25" s="88"/>
      <c r="C25" s="88"/>
      <c r="D25" s="88"/>
      <c r="E25" s="88"/>
      <c r="F25" s="88"/>
      <c r="G25" s="88"/>
      <c r="H25" s="89"/>
      <c r="I25" s="46"/>
      <c r="J25" s="46"/>
      <c r="K25" s="46"/>
      <c r="L25" s="46"/>
      <c r="M25" s="46"/>
      <c r="N25" s="46"/>
      <c r="O25" s="46"/>
    </row>
    <row r="26" spans="1:24" ht="90" x14ac:dyDescent="0.2">
      <c r="A26" s="47" t="s">
        <v>2</v>
      </c>
      <c r="B26" s="48" t="s">
        <v>3</v>
      </c>
      <c r="C26" s="48" t="s">
        <v>4</v>
      </c>
      <c r="D26" s="90" t="s">
        <v>10</v>
      </c>
      <c r="E26" s="91"/>
      <c r="F26" s="47" t="s">
        <v>5</v>
      </c>
      <c r="G26" s="49" t="s">
        <v>40</v>
      </c>
      <c r="H26" s="48" t="s">
        <v>36</v>
      </c>
      <c r="I26" s="46"/>
      <c r="J26" s="46"/>
      <c r="K26" s="46"/>
      <c r="L26" s="46"/>
      <c r="M26" s="46"/>
      <c r="N26" s="46"/>
      <c r="O26" s="46"/>
    </row>
    <row r="27" spans="1:24" s="33" customFormat="1" ht="21" customHeight="1" x14ac:dyDescent="0.2">
      <c r="A27" s="47">
        <v>1</v>
      </c>
      <c r="B27" s="47">
        <v>2</v>
      </c>
      <c r="C27" s="47">
        <v>3</v>
      </c>
      <c r="D27" s="92">
        <v>4</v>
      </c>
      <c r="E27" s="93"/>
      <c r="F27" s="47">
        <v>5</v>
      </c>
      <c r="G27" s="47">
        <v>6</v>
      </c>
      <c r="H27" s="47">
        <v>7</v>
      </c>
      <c r="I27" s="46"/>
      <c r="J27" s="46"/>
      <c r="K27" s="46"/>
      <c r="L27" s="46"/>
      <c r="M27" s="46"/>
      <c r="N27" s="46"/>
      <c r="O27" s="46"/>
      <c r="V27" s="34"/>
      <c r="W27" s="34"/>
      <c r="X27" s="34"/>
    </row>
    <row r="28" spans="1:24" s="35" customFormat="1" ht="36" customHeight="1" x14ac:dyDescent="0.2">
      <c r="A28" s="50">
        <v>1</v>
      </c>
      <c r="B28" s="51" t="s">
        <v>27</v>
      </c>
      <c r="C28" s="31" t="s">
        <v>27</v>
      </c>
      <c r="D28" s="80" t="s">
        <v>37</v>
      </c>
      <c r="E28" s="81"/>
      <c r="F28" s="16">
        <v>3</v>
      </c>
      <c r="G28" s="14">
        <v>8200</v>
      </c>
      <c r="H28" s="52">
        <f t="shared" ref="H28" si="0">F28*G28</f>
        <v>24600</v>
      </c>
      <c r="I28" s="34"/>
      <c r="J28" s="34"/>
      <c r="K28" s="46"/>
      <c r="L28" s="46"/>
      <c r="M28" s="46"/>
      <c r="N28" s="46"/>
      <c r="O28" s="46"/>
      <c r="V28" s="36"/>
    </row>
    <row r="29" spans="1:24" ht="14.25" x14ac:dyDescent="0.2">
      <c r="A29" s="82" t="s">
        <v>38</v>
      </c>
      <c r="B29" s="83"/>
      <c r="C29" s="83"/>
      <c r="D29" s="83"/>
      <c r="E29" s="83"/>
      <c r="F29" s="83"/>
      <c r="G29" s="84"/>
      <c r="H29" s="53">
        <f>SUM(H28:H28)</f>
        <v>24600</v>
      </c>
      <c r="I29" s="34"/>
      <c r="J29" s="34"/>
      <c r="K29" s="46"/>
      <c r="L29" s="46"/>
      <c r="M29" s="46"/>
      <c r="N29" s="46"/>
      <c r="O29" s="46"/>
    </row>
    <row r="30" spans="1:24" ht="18.75" x14ac:dyDescent="0.2">
      <c r="A30" s="46"/>
      <c r="B30" s="85" t="s">
        <v>39</v>
      </c>
      <c r="C30" s="85"/>
      <c r="D30" s="85"/>
      <c r="E30" s="85"/>
      <c r="F30" s="85"/>
      <c r="G30" s="85"/>
      <c r="H30" s="85"/>
      <c r="I30" s="85"/>
      <c r="J30" s="85"/>
      <c r="K30" s="85"/>
      <c r="L30" s="46"/>
      <c r="M30" s="46"/>
      <c r="N30" s="46"/>
      <c r="O30" s="46"/>
    </row>
    <row r="31" spans="1:24" ht="15.75" x14ac:dyDescent="0.2">
      <c r="A31" s="35" t="s">
        <v>30</v>
      </c>
      <c r="B31" s="35"/>
      <c r="C31" s="35"/>
      <c r="D31" s="35"/>
      <c r="E31" s="35"/>
      <c r="F31" s="35"/>
      <c r="G31" s="35"/>
      <c r="H31" s="35"/>
      <c r="I31" s="35"/>
      <c r="J31" s="35"/>
    </row>
  </sheetData>
  <mergeCells count="37">
    <mergeCell ref="D28:E28"/>
    <mergeCell ref="A29:G29"/>
    <mergeCell ref="B30:K30"/>
    <mergeCell ref="A24:O24"/>
    <mergeCell ref="A25:H25"/>
    <mergeCell ref="D26:E26"/>
    <mergeCell ref="D27:E27"/>
    <mergeCell ref="A22:Q22"/>
    <mergeCell ref="A16:Q16"/>
    <mergeCell ref="A17:Q17"/>
    <mergeCell ref="C18:Q18"/>
    <mergeCell ref="A21:Q21"/>
    <mergeCell ref="C14:M14"/>
    <mergeCell ref="C15:N15"/>
    <mergeCell ref="G8:O8"/>
    <mergeCell ref="A1:R1"/>
    <mergeCell ref="A2:Q2"/>
    <mergeCell ref="A3:R3"/>
    <mergeCell ref="A4:R4"/>
    <mergeCell ref="A6:R6"/>
    <mergeCell ref="A5:R5"/>
    <mergeCell ref="A7:R7"/>
    <mergeCell ref="Q8:Q11"/>
    <mergeCell ref="L9:L11"/>
    <mergeCell ref="N9:N11"/>
    <mergeCell ref="D8:D11"/>
    <mergeCell ref="M9:M11"/>
    <mergeCell ref="A8:A11"/>
    <mergeCell ref="B8:B11"/>
    <mergeCell ref="O9:O11"/>
    <mergeCell ref="P8:P11"/>
    <mergeCell ref="K9:K11"/>
    <mergeCell ref="G9:I9"/>
    <mergeCell ref="J9:J11"/>
    <mergeCell ref="F8:F11"/>
    <mergeCell ref="C8:C11"/>
    <mergeCell ref="E8:E11"/>
  </mergeCells>
  <phoneticPr fontId="5" type="noConversion"/>
  <pageMargins left="0.7" right="0.7" top="0.75" bottom="0.75" header="0.3" footer="0.3"/>
  <pageSetup paperSize="9" scale="4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Гурский Максим Алексеевич</cp:lastModifiedBy>
  <cp:lastPrinted>2024-02-07T02:16:29Z</cp:lastPrinted>
  <dcterms:created xsi:type="dcterms:W3CDTF">2024-01-24T12:06:19Z</dcterms:created>
  <dcterms:modified xsi:type="dcterms:W3CDTF">2026-08-21T05:35:53Z</dcterms:modified>
</cp:coreProperties>
</file>