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415-1\shared docs\44-ФЗ\_2026 год\Единственный поставщик\1 Березка\200910027126100054 Манометр, счетчик (Мари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цены'!$A$4:$N$9</definedName>
    <definedName name="_xlnm.Print_Area" localSheetId="0">'Расчет цены'!$A$1:$N$12</definedName>
  </definedNames>
  <calcPr calcId="152511"/>
</workbook>
</file>

<file path=xl/calcChain.xml><?xml version="1.0" encoding="utf-8"?>
<calcChain xmlns="http://schemas.openxmlformats.org/spreadsheetml/2006/main">
  <c r="N8" i="2" l="1"/>
  <c r="K7" i="2"/>
  <c r="K6" i="2"/>
  <c r="K5" i="2"/>
  <c r="J5" i="2"/>
  <c r="I5" i="2"/>
  <c r="M6" i="2"/>
  <c r="M7" i="2"/>
  <c r="M5" i="2"/>
  <c r="I7" i="2"/>
  <c r="J7" i="2" s="1"/>
  <c r="L7" i="2"/>
  <c r="N7" i="2"/>
  <c r="N5" i="2" l="1"/>
  <c r="N6" i="2" l="1"/>
  <c r="L6" i="2"/>
  <c r="I6" i="2"/>
  <c r="J6" i="2" s="1"/>
  <c r="L5" i="2" l="1"/>
</calcChain>
</file>

<file path=xl/sharedStrings.xml><?xml version="1.0" encoding="utf-8"?>
<sst xmlns="http://schemas.openxmlformats.org/spreadsheetml/2006/main" count="29" uniqueCount="27">
  <si>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</si>
  <si>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</si>
  <si>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</si>
  <si>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</si>
  <si>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</si>
  <si>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</si>
  <si>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</si>
  <si>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</si>
  <si>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Минимальное значение за ед. изм., выбранное заказчиком (руб.)</t>
  </si>
  <si>
    <t xml:space="preserve"> </t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</si>
  <si>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</si>
  <si>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Ед. изм.</t>
  </si>
  <si>
    <t>штука</t>
  </si>
  <si>
    <t>ОБОСНОВАНИЕ НАЧАЛЬНОЙ (МАКСИМАЛЬНОЙ) ЦЕНЫ КОНТРАКТА</t>
  </si>
  <si>
    <t>Используемый метод определения:</t>
  </si>
  <si>
    <t>Однородность совокупности значений выявленных цен, используемых в расчете</t>
  </si>
  <si>
    <t>Наименование предмета контракта</t>
  </si>
  <si>
    <t xml:space="preserve">В результате проведенного расчета Н(М)ЦК (Д), ЦКЕП составила:       </t>
  </si>
  <si>
    <t xml:space="preserve">Цена Контракта определена как минимальное значение из коммерческих предложений, полученных на запрос заказчика.
Источниками информации являются коммерческие (ценовые) предложения. </t>
  </si>
  <si>
    <t>Сумма (руб.)</t>
  </si>
  <si>
    <t xml:space="preserve">Источник № 2
(от 01.06.2026 № УТ-1174) </t>
  </si>
  <si>
    <t xml:space="preserve">Источник № 1
(от 29.05.2026
№ 104) </t>
  </si>
  <si>
    <t xml:space="preserve">Источник № 3
(от 01.06.2026
№ УТ-1190) </t>
  </si>
  <si>
    <t>Манометр</t>
  </si>
  <si>
    <t>Счетчик х/в</t>
  </si>
  <si>
    <t>Счетчик г/в</t>
  </si>
  <si>
    <r>
      <rPr>
        <b/>
        <sz val="10"/>
        <color indexed="8"/>
        <rFont val="Times New Roman"/>
        <family val="1"/>
        <charset val="204"/>
      </rPr>
      <t>Расчет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ц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</si>
</sst>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4" fontId="10" fillId="2" borderId="6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1219198</xdr:rowOff>
    </xdr:from>
    <xdr:to>
      <xdr:col>9</xdr:col>
      <xdr:colOff>1019175</xdr:colOff>
      <xdr:row>3</xdr:row>
      <xdr:rowOff>1600199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762248"/>
          <a:ext cx="1000125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</xdr:row>
      <xdr:rowOff>2705100</xdr:rowOff>
    </xdr:from>
    <xdr:to>
      <xdr:col>12</xdr:col>
      <xdr:colOff>0</xdr:colOff>
      <xdr:row>2</xdr:row>
      <xdr:rowOff>3019425</xdr:rowOff>
    </xdr:to>
    <xdr:pic>
      <xdr:nvPicPr>
        <xdr:cNvPr id="2103" name="Picture 5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1314450</xdr:rowOff>
    </xdr:from>
    <xdr:to>
      <xdr:col>11</xdr:col>
      <xdr:colOff>19050</xdr:colOff>
      <xdr:row>3</xdr:row>
      <xdr:rowOff>1609725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2857500"/>
          <a:ext cx="1038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2</xdr:row>
      <xdr:rowOff>2381250</xdr:rowOff>
    </xdr:from>
    <xdr:to>
      <xdr:col>11</xdr:col>
      <xdr:colOff>285750</xdr:colOff>
      <xdr:row>2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3</xdr:row>
      <xdr:rowOff>1190625</xdr:rowOff>
    </xdr:from>
    <xdr:to>
      <xdr:col>11</xdr:col>
      <xdr:colOff>1238250</xdr:colOff>
      <xdr:row>3</xdr:row>
      <xdr:rowOff>1590675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58525" y="2733675"/>
          <a:ext cx="115252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zoomScaleNormal="100" zoomScaleSheetLayoutView="100" workbookViewId="0">
      <selection activeCell="B9" sqref="B9:N9"/>
    </sheetView>
  </sheetViews>
  <sheetFormatPr defaultRowHeight="12.75" x14ac:dyDescent="0.2"/>
  <cols>
    <col min="1" max="1" width="5.28515625" style="2" customWidth="1"/>
    <col min="2" max="2" width="40.140625" style="2" customWidth="1"/>
    <col min="3" max="3" width="9.42578125" style="2" customWidth="1"/>
    <col min="4" max="4" width="10" style="2" customWidth="1"/>
    <col min="5" max="6" width="14.28515625" style="2" customWidth="1"/>
    <col min="7" max="7" width="15.140625" style="2" customWidth="1"/>
    <col min="8" max="8" width="9.140625" style="2"/>
    <col min="9" max="9" width="15.5703125" style="2" customWidth="1"/>
    <col min="10" max="10" width="15.42578125" style="2" customWidth="1"/>
    <col min="11" max="11" width="15.85546875" style="2" customWidth="1"/>
    <col min="12" max="12" width="20" style="2" customWidth="1"/>
    <col min="13" max="13" width="16" style="2" customWidth="1"/>
    <col min="14" max="14" width="18.85546875" style="2" customWidth="1"/>
    <col min="15" max="16384" width="9.140625" style="2"/>
  </cols>
  <sheetData>
    <row r="1" spans="1:14" s="1" customFormat="1" ht="48.75" customHeight="1" x14ac:dyDescent="0.3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1" customFormat="1" ht="24" customHeight="1" x14ac:dyDescent="0.3">
      <c r="A2" s="9"/>
      <c r="B2" s="9" t="s">
        <v>14</v>
      </c>
      <c r="C2" s="38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48.75" customHeight="1" x14ac:dyDescent="0.2">
      <c r="A3" s="35" t="s">
        <v>0</v>
      </c>
      <c r="B3" s="35" t="s">
        <v>16</v>
      </c>
      <c r="C3" s="35" t="s">
        <v>11</v>
      </c>
      <c r="D3" s="35" t="s">
        <v>1</v>
      </c>
      <c r="E3" s="36" t="s">
        <v>6</v>
      </c>
      <c r="F3" s="36"/>
      <c r="G3" s="36"/>
      <c r="H3" s="36" t="s">
        <v>4</v>
      </c>
      <c r="I3" s="37" t="s">
        <v>15</v>
      </c>
      <c r="J3" s="37"/>
      <c r="K3" s="37"/>
      <c r="L3" s="46" t="s">
        <v>26</v>
      </c>
      <c r="M3" s="32" t="s">
        <v>8</v>
      </c>
      <c r="N3" s="32" t="s">
        <v>19</v>
      </c>
    </row>
    <row r="4" spans="1:14" ht="135" customHeight="1" x14ac:dyDescent="0.2">
      <c r="A4" s="35"/>
      <c r="B4" s="35"/>
      <c r="C4" s="35"/>
      <c r="D4" s="35"/>
      <c r="E4" s="10" t="s">
        <v>21</v>
      </c>
      <c r="F4" s="10" t="s">
        <v>20</v>
      </c>
      <c r="G4" s="10" t="s">
        <v>22</v>
      </c>
      <c r="H4" s="36"/>
      <c r="I4" s="10" t="s">
        <v>3</v>
      </c>
      <c r="J4" s="10" t="s">
        <v>2</v>
      </c>
      <c r="K4" s="9" t="s">
        <v>10</v>
      </c>
      <c r="L4" s="47"/>
      <c r="M4" s="33"/>
      <c r="N4" s="33"/>
    </row>
    <row r="5" spans="1:14" s="8" customFormat="1" ht="33.75" customHeight="1" x14ac:dyDescent="0.2">
      <c r="A5" s="11">
        <v>1</v>
      </c>
      <c r="B5" s="22" t="s">
        <v>23</v>
      </c>
      <c r="C5" s="11" t="s">
        <v>12</v>
      </c>
      <c r="D5" s="29">
        <v>20</v>
      </c>
      <c r="E5" s="17">
        <v>3788</v>
      </c>
      <c r="F5" s="17">
        <v>3644.04</v>
      </c>
      <c r="G5" s="17">
        <v>4008.44</v>
      </c>
      <c r="H5" s="16">
        <v>1</v>
      </c>
      <c r="I5" s="16">
        <f>AVERAGE(E5:G5)</f>
        <v>3813.4933333333333</v>
      </c>
      <c r="J5" s="17">
        <f>SQRT(((SUM((POWER(G5-I5,2)),(POWER(F5-I5,2)),(POWER(E5-I5,2)))/(COLUMNS(E5:G5)-1))))</f>
        <v>183.53275602282375</v>
      </c>
      <c r="K5" s="18">
        <f>J5/I5*100</f>
        <v>4.8127199913681178</v>
      </c>
      <c r="L5" s="16">
        <f t="shared" ref="L5:L7" si="0">((D5/3)*(SUM(E5:G5)))</f>
        <v>76269.866666666669</v>
      </c>
      <c r="M5" s="17">
        <f>F5</f>
        <v>3644.04</v>
      </c>
      <c r="N5" s="17">
        <f>D5*M5</f>
        <v>72880.800000000003</v>
      </c>
    </row>
    <row r="6" spans="1:14" s="8" customFormat="1" ht="30.75" customHeight="1" x14ac:dyDescent="0.2">
      <c r="A6" s="11">
        <v>2</v>
      </c>
      <c r="B6" s="22" t="s">
        <v>24</v>
      </c>
      <c r="C6" s="11" t="s">
        <v>12</v>
      </c>
      <c r="D6" s="29">
        <v>1</v>
      </c>
      <c r="E6" s="17">
        <v>3950</v>
      </c>
      <c r="F6" s="17">
        <v>3877</v>
      </c>
      <c r="G6" s="17">
        <v>4264.7</v>
      </c>
      <c r="H6" s="16">
        <v>1</v>
      </c>
      <c r="I6" s="16">
        <f t="shared" ref="I5:I7" si="1">AVERAGE(E6:G6)</f>
        <v>4030.5666666666671</v>
      </c>
      <c r="J6" s="17">
        <f>SQRT(((SUM((POWER(G6-I6,2)),(POWER(F6-I6,2)),(POWER(E6-I6,2)))/(COLUMNS(E6:G6)-1))))</f>
        <v>206.02442411843626</v>
      </c>
      <c r="K6" s="18">
        <f>J6/I6*100</f>
        <v>5.1115498429113257</v>
      </c>
      <c r="L6" s="16">
        <f t="shared" si="0"/>
        <v>4030.5666666666666</v>
      </c>
      <c r="M6" s="17">
        <f t="shared" ref="M6:M7" si="2">F6</f>
        <v>3877</v>
      </c>
      <c r="N6" s="17">
        <f>M6*D6</f>
        <v>3877</v>
      </c>
    </row>
    <row r="7" spans="1:14" s="8" customFormat="1" ht="32.25" customHeight="1" x14ac:dyDescent="0.2">
      <c r="A7" s="11">
        <v>3</v>
      </c>
      <c r="B7" s="22" t="s">
        <v>25</v>
      </c>
      <c r="C7" s="11" t="s">
        <v>12</v>
      </c>
      <c r="D7" s="29">
        <v>1</v>
      </c>
      <c r="E7" s="17">
        <v>15800</v>
      </c>
      <c r="F7" s="17">
        <v>13684</v>
      </c>
      <c r="G7" s="17">
        <v>15052.4</v>
      </c>
      <c r="H7" s="16">
        <v>1</v>
      </c>
      <c r="I7" s="16">
        <f t="shared" si="1"/>
        <v>14845.466666666667</v>
      </c>
      <c r="J7" s="17">
        <f t="shared" ref="J7" si="3">SQRT(((SUM((POWER(G7-I7,2)),(POWER(F7-I7,2)),(POWER(E7-I7,2)))/(COLUMNS(E7:G7)-1))))</f>
        <v>1073.0703860107842</v>
      </c>
      <c r="K7" s="18">
        <f>J7/I7*100</f>
        <v>7.2282698153248868</v>
      </c>
      <c r="L7" s="16">
        <f t="shared" si="0"/>
        <v>14845.466666666667</v>
      </c>
      <c r="M7" s="17">
        <f t="shared" si="2"/>
        <v>13684</v>
      </c>
      <c r="N7" s="17">
        <f t="shared" ref="N7" si="4">M7*D7</f>
        <v>13684</v>
      </c>
    </row>
    <row r="8" spans="1:14" ht="29.25" customHeight="1" x14ac:dyDescent="0.2">
      <c r="A8" s="42" t="s">
        <v>17</v>
      </c>
      <c r="B8" s="43"/>
      <c r="C8" s="43"/>
      <c r="D8" s="43"/>
      <c r="E8" s="43"/>
      <c r="F8" s="43"/>
      <c r="G8" s="43"/>
      <c r="H8" s="43"/>
      <c r="I8" s="12"/>
      <c r="J8" s="13"/>
      <c r="K8" s="13"/>
      <c r="L8" s="14"/>
      <c r="M8" s="15"/>
      <c r="N8" s="28">
        <f>N5+N6+N7</f>
        <v>90441.8</v>
      </c>
    </row>
    <row r="9" spans="1:14" ht="42" customHeight="1" x14ac:dyDescent="0.2">
      <c r="A9" s="23"/>
      <c r="B9" s="30" t="s">
        <v>18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21.75" customHeight="1" x14ac:dyDescent="0.25">
      <c r="A10" s="25"/>
      <c r="B10" s="26" t="s">
        <v>7</v>
      </c>
      <c r="C10" s="44">
        <v>46189</v>
      </c>
      <c r="D10" s="45"/>
      <c r="E10" s="45"/>
      <c r="F10" s="19"/>
      <c r="G10" s="20"/>
      <c r="H10" s="21"/>
      <c r="I10" s="21"/>
      <c r="J10" s="21"/>
      <c r="K10" s="21"/>
      <c r="L10" s="21"/>
      <c r="M10" s="21"/>
      <c r="N10" s="21"/>
    </row>
    <row r="11" spans="1:14" ht="21.75" hidden="1" customHeight="1" x14ac:dyDescent="0.2">
      <c r="A11" s="41" t="s">
        <v>9</v>
      </c>
      <c r="B11" s="41"/>
      <c r="C11" s="41"/>
      <c r="D11" s="27"/>
      <c r="E11" s="5"/>
      <c r="F11" s="4"/>
      <c r="G11" s="5"/>
      <c r="H11" s="6"/>
      <c r="I11" s="6"/>
      <c r="J11" s="6"/>
      <c r="K11" s="6"/>
      <c r="L11" s="6"/>
      <c r="M11" s="6"/>
      <c r="N11" s="6"/>
    </row>
    <row r="12" spans="1:14" ht="21.75" customHeight="1" x14ac:dyDescent="0.25">
      <c r="A12" s="24"/>
      <c r="B12" s="26"/>
      <c r="C12" s="34"/>
      <c r="D12" s="34"/>
      <c r="E12" s="34"/>
      <c r="F12" s="31"/>
      <c r="G12" s="31"/>
    </row>
    <row r="13" spans="1:14" ht="46.5" customHeight="1" x14ac:dyDescent="0.2"/>
    <row r="14" spans="1:14" ht="36" customHeight="1" x14ac:dyDescent="0.2"/>
    <row r="15" spans="1:14" ht="36" customHeight="1" x14ac:dyDescent="0.2"/>
    <row r="16" spans="1:14" ht="36" customHeight="1" x14ac:dyDescent="0.2"/>
    <row r="17" spans="1:14" ht="36" customHeight="1" x14ac:dyDescent="0.2"/>
    <row r="18" spans="1:14" ht="55.5" customHeight="1" x14ac:dyDescent="0.2"/>
    <row r="19" spans="1:14" ht="36" customHeight="1" x14ac:dyDescent="0.2"/>
    <row r="20" spans="1:14" ht="36" customHeight="1" x14ac:dyDescent="0.2"/>
    <row r="21" spans="1:14" ht="52.5" customHeight="1" x14ac:dyDescent="0.2"/>
    <row r="22" spans="1:14" ht="51" customHeight="1" x14ac:dyDescent="0.2"/>
    <row r="23" spans="1:14" s="3" customFormat="1" ht="32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s="3" customFormat="1" ht="52.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customHeight="1" x14ac:dyDescent="0.2"/>
    <row r="26" spans="1:14" s="6" customFormat="1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s="6" customFormat="1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s="6" customFormat="1" ht="32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s="7" customFormat="1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s="6" customFormat="1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autoFilter ref="A4:N9"/>
  <mergeCells count="18">
    <mergeCell ref="A1:N1"/>
    <mergeCell ref="A3:A4"/>
    <mergeCell ref="B3:B4"/>
    <mergeCell ref="C3:C4"/>
    <mergeCell ref="D3:D4"/>
    <mergeCell ref="E3:G3"/>
    <mergeCell ref="I3:K3"/>
    <mergeCell ref="C2:N2"/>
    <mergeCell ref="H3:H4"/>
    <mergeCell ref="B9:N9"/>
    <mergeCell ref="F12:G12"/>
    <mergeCell ref="L3:L4"/>
    <mergeCell ref="M3:M4"/>
    <mergeCell ref="N3:N4"/>
    <mergeCell ref="C12:E12"/>
    <mergeCell ref="A11:C11"/>
    <mergeCell ref="A8:H8"/>
    <mergeCell ref="C10:E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2025-09-12T06:36:45Z</cp:lastPrinted>
  <dcterms:created xsi:type="dcterms:W3CDTF">2014-01-15T18:15:09Z</dcterms:created>
  <dcterms:modified xsi:type="dcterms:W3CDTF">2026-06-16T12:53:23Z</dcterms:modified>
</cp:coreProperties>
</file>