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  <sheet name="Лист3" sheetId="3" state="visible" r:id="rId5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<sst xmlns="http://schemas.openxmlformats.org/spreadsheetml/2006/main" count="116" uniqueCount="71">
  <si>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</si>
  <si>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</si>
  <si>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</si>
  <si>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</si>
  <si>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</si>
  <si>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</si>
  <si>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</si>
  <si>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</si>
  <si>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</si>
  <si>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</si>
  <si>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</si>
  <si>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</si>
  <si>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</si>
  <si>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</si>
  <si>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2/КТРУ</t>
  </si>
  <si>
    <t xml:space="preserve">Бикрост ТКП 10 м</t>
  </si>
  <si>
    <t xml:space="preserve">шт</t>
  </si>
  <si>
    <t xml:space="preserve"> 23.99.12.110</t>
  </si>
  <si>
    <t xml:space="preserve">Праймер битумный</t>
  </si>
  <si>
    <t xml:space="preserve">л</t>
  </si>
  <si>
    <t xml:space="preserve">23.99.12.120</t>
  </si>
  <si>
    <r>
      <rPr>
        <sz val="11"/>
        <rFont val="Times New Roman"/>
        <family val="1"/>
        <charset val="1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</si>
  <si>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</si>
  <si>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</si>
  <si>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</si>
  <si>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</si>
  <si>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</si>
  <si>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</si>
  <si>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</si>
  <si>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</si>
  <si>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 </t>
  </si>
  <si>
    <t xml:space="preserve">Предложение №2 </t>
  </si>
  <si>
    <t xml:space="preserve">Предложение №3 </t>
  </si>
  <si>
    <t xml:space="preserve">Предложение №4</t>
  </si>
  <si>
    <t xml:space="preserve">Среднее арифметическое значение цены, руб.</t>
  </si>
  <si>
    <t xml:space="preserve">Сумма по наименьшей цене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</si>
  <si>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</si>
  <si>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</si>
  <si>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</si>
  <si>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</si>
  <si>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"28"  июля  2026</t>
  </si>
  <si>
    <t xml:space="preserve"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t>
  </si>
  <si>
    <t xml:space="preserve">Предложение №1 гидрант </t>
  </si>
  <si>
    <t xml:space="preserve">Предложение №2 водалогия </t>
  </si>
  <si>
    <t xml:space="preserve">Предложение №3 САНТЕХУРАЛ</t>
  </si>
  <si>
    <t xml:space="preserve">Грузополучатель ФКУ ИК-5 УФСИН России по Оренбургской области:</t>
  </si>
  <si>
    <t xml:space="preserve">Мойка стальная эмалированная 500*500 мм</t>
  </si>
  <si>
    <t xml:space="preserve">Смеситель латунный для умывальника с гальванопокрытием</t>
  </si>
  <si>
    <t xml:space="preserve">Сифон полимерный (гофра) для умывальника</t>
  </si>
  <si>
    <t xml:space="preserve">Грузополучатель: ФКУ ИК-8 УФСИН России по Оренбургской области: 460027, Оренбургская область, г. Оренбург, ул. Донгузская, 142</t>
  </si>
  <si>
    <t xml:space="preserve">Сифоны полимерные, бутылочные унифицированные с выпуском и вертикальным отводом для моек и умывальников</t>
  </si>
  <si>
    <t xml:space="preserve">Смеситель для душевого поддона</t>
  </si>
  <si>
    <t xml:space="preserve">Грузополучатель:  ФКУ СИЗО-1 УФСИН России по Оренбургской области:  460000, Оренбургская область, г. Оренбург, ул. Набережная, 7</t>
  </si>
  <si>
    <t xml:space="preserve">Мойки стальные эмалированные </t>
  </si>
  <si>
    <t xml:space="preserve">2186  РАЗМЕР </t>
  </si>
  <si>
    <t xml:space="preserve">Грузополучатель:  ФКУ СИЗО-2 УФСИН России по Оренбургской области: 462413, Оренбургская область, г. Орск, ул. Маршала Конева, 2в</t>
  </si>
  <si>
    <t xml:space="preserve">Умывальники керамические</t>
  </si>
  <si>
    <t xml:space="preserve">2716  ВРАНЬЕ</t>
  </si>
  <si>
    <t xml:space="preserve">105924!!!!!</t>
  </si>
  <si>
    <t xml:space="preserve">Грузополучатель: ФКУ СИЗО-3 УФСИН России по Оренбургской области:  460028, Оренбургская область, г. Оренбург, ул. Калининградская, 192</t>
  </si>
  <si>
    <t xml:space="preserve">Грузополучатель:  ФКУ  ИК-1 УФСИН России по Оренбургской области:  460026, г. Оренбург , переулок Крымский, 119, г.</t>
  </si>
  <si>
    <t xml:space="preserve">Смесители для душевых установок со стационарной душевой трубкой</t>
  </si>
  <si>
    <t xml:space="preserve">Смеситель водоразборный</t>
  </si>
  <si>
    <t xml:space="preserve">Сифоны полимерные,  бутылочные унифицированные с выпуском и вертикальным отводом для моек и умывальников</t>
  </si>
  <si>
    <t xml:space="preserve">Трап с гидрозатвором  110х110 мм </t>
  </si>
  <si>
    <t xml:space="preserve">Трап вертикальный с гидрозатвором  РАЗМЕР??</t>
  </si>
  <si>
    <t xml:space="preserve">Грузополучатель:  ФКУ ИК-4 УФСИН России по Оренбургской области:  460019, Оренбургская область, г. Оренбург, ул. Техническая, 2 </t>
  </si>
  <si>
    <t xml:space="preserve">Раковина </t>
  </si>
  <si>
    <t xml:space="preserve">Гофросифон для раковины </t>
  </si>
  <si>
    <t xml:space="preserve">Смеситель водоразборный </t>
  </si>
  <si>
    <t xml:space="preserve">Смеситель для раковины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</si>
</sst>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General"/>
    <numFmt numFmtId="167" formatCode="#,##0.00;[RED]#,##0.00"/>
    <numFmt numFmtId="168" formatCode="0.0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 Cyr"/>
      <family val="0"/>
      <charset val="1"/>
    </font>
    <font>
      <sz val="11"/>
      <color theme="1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9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b val="true"/>
      <sz val="10.5"/>
      <color theme="1"/>
      <name val="Tinos"/>
      <family val="0"/>
      <charset val="1"/>
    </font>
    <font>
      <sz val="13"/>
      <color theme="1"/>
      <name val="Tinos"/>
      <family val="0"/>
      <charset val="1"/>
    </font>
    <font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u val="single"/>
      <sz val="9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.5"/>
      <color theme="1"/>
      <name val="Tinos"/>
      <family val="0"/>
      <charset val="1"/>
    </font>
    <font>
      <b val="true"/>
      <sz val="10.5"/>
      <color theme="1"/>
      <name val="Times New Roman"/>
      <family val="1"/>
      <charset val="1"/>
    </font>
    <font>
      <sz val="10.5"/>
      <color theme="1"/>
      <name val="Times New Roman"/>
      <family val="1"/>
      <charset val="1"/>
    </font>
    <font>
      <sz val="10.5"/>
      <color theme="1"/>
      <name val="Times New Roman"/>
      <family val="0"/>
      <charset val="1"/>
    </font>
    <font>
      <u val="single"/>
      <sz val="10.5"/>
      <color theme="1"/>
      <name val="Times New Roman"/>
      <family val="1"/>
      <charset val="1"/>
    </font>
    <font>
      <b val="true"/>
      <sz val="9"/>
      <color theme="1"/>
      <name val="Times New Roman"/>
      <family val="1"/>
      <charset val="1"/>
    </font>
    <font>
      <b val="true"/>
      <sz val="10"/>
      <color theme="1"/>
      <name val="Tinos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81D41A"/>
        <bgColor rgb="FF808000"/>
      </patternFill>
    </fill>
    <fill>
      <patternFill patternType="solid">
        <fgColor rgb="FFFFFF00"/>
        <bgColor rgb="FFFFFF00"/>
      </patternFill>
    </fill>
    <fill>
      <patternFill patternType="solid">
        <fgColor rgb="FF8E86AE"/>
        <bgColor rgb="FF808080"/>
      </patternFill>
    </fill>
    <fill>
      <patternFill patternType="solid">
        <fgColor rgb="FFFF3838"/>
        <bgColor rgb="FFFF4000"/>
      </patternFill>
    </fill>
    <fill>
      <patternFill patternType="solid">
        <fgColor rgb="FFFF4000"/>
        <bgColor rgb="FFFF3838"/>
      </patternFill>
    </fill>
    <fill>
      <patternFill patternType="solid">
        <fgColor rgb="FFF10D0C"/>
        <bgColor rgb="FFFF3838"/>
      </patternFill>
    </fill>
    <fill>
      <patternFill patternType="solid">
        <fgColor rgb="FF468A1A"/>
        <bgColor rgb="FF808000"/>
      </patternFill>
    </fill>
    <fill>
      <patternFill patternType="solid">
        <fgColor rgb="FF7B3D00"/>
        <bgColor rgb="FF813709"/>
      </patternFill>
    </fill>
    <fill>
      <patternFill patternType="solid">
        <fgColor rgb="FF813709"/>
        <bgColor rgb="FF7B3D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3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4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0" xfId="21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3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5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1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8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B3D0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8E86AE"/>
      <rgbColor rgb="FF003366"/>
      <rgbColor rgb="FF468A1A"/>
      <rgbColor rgb="FF003300"/>
      <rgbColor rgb="FF333300"/>
      <rgbColor rgb="FF813709"/>
      <rgbColor rgb="FFFF3838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9</xdr:row>
      <xdr:rowOff>-360</xdr:rowOff>
    </xdr:from>
    <xdr:to>
      <xdr:col>3</xdr:col>
      <xdr:colOff>329400</xdr:colOff>
      <xdr:row>9</xdr:row>
      <xdr:rowOff>329400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970720"/>
          <a:ext cx="3140280" cy="3297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69480</xdr:colOff>
      <xdr:row>10</xdr:row>
      <xdr:rowOff>806400</xdr:rowOff>
    </xdr:from>
    <xdr:to>
      <xdr:col>1</xdr:col>
      <xdr:colOff>69840</xdr:colOff>
      <xdr:row>10</xdr:row>
      <xdr:rowOff>806760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4158720"/>
          <a:ext cx="360" cy="3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customFormat="fals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customFormat="fals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</row>
    <row r="8" customFormat="false" ht="32.8" hidden="false" customHeight="false" outlineLevel="0" collapsed="false">
      <c r="A8" s="11" t="str">
        <f aca="false">'режим. изд.'!A4</f>
        <v>№ п/п</v>
      </c>
      <c r="B8" s="11" t="str">
        <f aca="false">'режим. изд.'!B4</f>
        <v>Наименование товара, работы, услуги</v>
      </c>
      <c r="C8" s="11"/>
      <c r="D8" s="11"/>
      <c r="E8" s="11"/>
      <c r="F8" s="12" t="s">
        <v>5</v>
      </c>
      <c r="G8" s="12" t="s">
        <v>6</v>
      </c>
      <c r="H8" s="13" t="s">
        <v>7</v>
      </c>
      <c r="I8" s="14" t="s">
        <v>8</v>
      </c>
      <c r="J8" s="15"/>
    </row>
    <row r="9" customFormat="false" ht="39" hidden="false" customHeight="true" outlineLevel="0" collapsed="false">
      <c r="A9" s="16" t="e">
        <f aca="false">'режим. изд.' #REF!</f>
        <v>#VALUE!</v>
      </c>
      <c r="B9" s="11" t="e">
        <f aca="false">'режим. изд.' #REF!</f>
        <v>#VALUE!</v>
      </c>
      <c r="C9" s="11"/>
      <c r="D9" s="11"/>
      <c r="E9" s="11"/>
      <c r="F9" s="17" t="e">
        <f aca="false">'режим. изд.' #REF!</f>
        <v>#VALUE!</v>
      </c>
      <c r="G9" s="18" t="e">
        <f aca="false">#REF!</f>
        <v>#REF!</v>
      </c>
      <c r="H9" s="17" t="e">
        <f aca="false">G9*F9</f>
        <v>#VALUE!</v>
      </c>
      <c r="I9" s="19" t="e">
        <f aca="false">'режим. изд.' #REF!</f>
        <v>#VALUE!</v>
      </c>
      <c r="J9" s="15"/>
    </row>
    <row r="10" customFormat="false" ht="34.5" hidden="false" customHeight="true" outlineLevel="0" collapsed="false">
      <c r="A10" s="16" t="e">
        <f aca="false">'режим. изд.' #REF!</f>
        <v>#VALUE!</v>
      </c>
      <c r="B10" s="11" t="e">
        <f aca="false">'режим. изд.' #REF!</f>
        <v>#VALUE!</v>
      </c>
      <c r="C10" s="11"/>
      <c r="D10" s="11"/>
      <c r="E10" s="11"/>
      <c r="F10" s="17" t="e">
        <f aca="false">'режим. изд.' #REF!</f>
        <v>#VALUE!</v>
      </c>
      <c r="G10" s="18" t="e">
        <f aca="false">'режим. изд.' #REF!</f>
        <v>#VALUE!</v>
      </c>
      <c r="H10" s="17" t="e">
        <f aca="false">G10*F10</f>
        <v>#VALUE!</v>
      </c>
      <c r="I10" s="19" t="e">
        <f aca="false">'режим. изд.' #REF!</f>
        <v>#VALUE!</v>
      </c>
      <c r="J10" s="15"/>
    </row>
    <row r="11" customFormat="false" ht="35.25" hidden="false" customHeight="true" outlineLevel="0" collapsed="false">
      <c r="A11" s="16" t="e">
        <f aca="false">'режим. изд.' #REF!</f>
        <v>#VALUE!</v>
      </c>
      <c r="B11" s="11" t="e">
        <f aca="false">'режим. изд.' #REF!</f>
        <v>#VALUE!</v>
      </c>
      <c r="C11" s="11"/>
      <c r="D11" s="11"/>
      <c r="E11" s="11"/>
      <c r="F11" s="17" t="e">
        <f aca="false">'режим. изд.' #REF!</f>
        <v>#VALUE!</v>
      </c>
      <c r="G11" s="18" t="e">
        <f aca="false">'режим. изд.' #REF!</f>
        <v>#VALUE!</v>
      </c>
      <c r="H11" s="17" t="e">
        <f aca="false">G11*F11</f>
        <v>#VALUE!</v>
      </c>
      <c r="I11" s="19" t="e">
        <f aca="false">'режим. изд.' #REF!</f>
        <v>#VALUE!</v>
      </c>
      <c r="J11" s="15"/>
    </row>
    <row r="12" customFormat="false" ht="36.75" hidden="false" customHeight="true" outlineLevel="0" collapsed="false">
      <c r="A12" s="16" t="e">
        <f aca="false">'режим. изд.' #REF!</f>
        <v>#VALUE!</v>
      </c>
      <c r="B12" s="11" t="e">
        <f aca="false">'режим. изд.' #REF!</f>
        <v>#VALUE!</v>
      </c>
      <c r="C12" s="11"/>
      <c r="D12" s="11"/>
      <c r="E12" s="11"/>
      <c r="F12" s="17" t="e">
        <f aca="false">'режим. изд.' #REF!</f>
        <v>#VALUE!</v>
      </c>
      <c r="G12" s="18" t="e">
        <f aca="false">'режим. изд.' #REF!</f>
        <v>#VALUE!</v>
      </c>
      <c r="H12" s="17" t="e">
        <f aca="false">G12*F12</f>
        <v>#VALUE!</v>
      </c>
      <c r="I12" s="19" t="e">
        <f aca="false">'режим. изд.' #REF!</f>
        <v>#VALUE!</v>
      </c>
      <c r="J12" s="15"/>
    </row>
    <row r="13" customFormat="false" ht="30" hidden="false" customHeight="true" outlineLevel="0" collapsed="false">
      <c r="A13" s="20"/>
      <c r="B13" s="21"/>
      <c r="C13" s="21"/>
      <c r="D13" s="21"/>
      <c r="E13" s="21"/>
      <c r="F13" s="22"/>
      <c r="G13" s="23" t="s">
        <v>9</v>
      </c>
      <c r="H13" s="24" t="e">
        <f aca="false">SUM(H9:H12)</f>
        <v>#VALUE!</v>
      </c>
    </row>
    <row r="14" customFormat="false" ht="30" hidden="false" customHeight="true" outlineLevel="0" collapsed="false">
      <c r="A14" s="25"/>
      <c r="B14" s="26" t="s">
        <v>10</v>
      </c>
      <c r="C14" s="26"/>
      <c r="D14" s="26"/>
      <c r="E14" s="26"/>
      <c r="F14" s="27" t="str">
        <f aca="false">'режим. изд.'!F18</f>
        <v>"28"  июля  2026</v>
      </c>
      <c r="G14" s="27"/>
      <c r="H14" s="27"/>
    </row>
    <row r="15" customFormat="false" ht="55.5" hidden="false" customHeight="true" outlineLevel="0" collapsed="false">
      <c r="A15" s="28"/>
      <c r="B15" s="29" t="str">
        <f aca="false">'режим. изд.'!B20</f>
        <v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v>
      </c>
      <c r="C15" s="29"/>
      <c r="D15" s="29"/>
      <c r="E15" s="29"/>
      <c r="F15" s="29"/>
      <c r="G15" s="29"/>
      <c r="H15" s="30" t="n">
        <f aca="false">'режим. изд.'!I20</f>
        <v>0</v>
      </c>
      <c r="I15" s="28"/>
      <c r="J15" s="28"/>
    </row>
    <row r="17" customFormat="false" ht="73.5" hidden="false" customHeight="true" outlineLevel="0" collapsed="false">
      <c r="A17" s="28"/>
      <c r="B17" s="29"/>
      <c r="C17" s="29"/>
      <c r="D17" s="29"/>
      <c r="E17" s="29"/>
      <c r="F17" s="29"/>
      <c r="G17" s="29"/>
      <c r="H17" s="30"/>
      <c r="I17" s="28"/>
      <c r="J17" s="28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1" activeCellId="0" sqref="B11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4.42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21.73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customFormat="false" ht="15" hidden="false" customHeight="false" outlineLevel="0" collapsed="false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customFormat="false" ht="15" hidden="false" customHeight="false" outlineLevel="0" collapsed="false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="35" customFormat="true" ht="31.5" hidden="false" customHeight="true" outlineLevel="0" collapsed="false">
      <c r="A4" s="32" t="str">
        <f aca="false">A13</f>
        <v>№ п/п</v>
      </c>
      <c r="B4" s="32" t="str">
        <f aca="false">B13</f>
        <v>Наименование товара, работы, услуги</v>
      </c>
      <c r="C4" s="32"/>
      <c r="D4" s="32"/>
      <c r="E4" s="32"/>
      <c r="F4" s="33" t="s">
        <v>12</v>
      </c>
      <c r="G4" s="33"/>
      <c r="H4" s="33" t="s">
        <v>13</v>
      </c>
      <c r="I4" s="33"/>
      <c r="J4" s="33" t="s">
        <v>14</v>
      </c>
      <c r="K4" s="33"/>
      <c r="L4" s="34"/>
      <c r="M4" s="34"/>
    </row>
    <row r="5" customFormat="false" ht="40.1" hidden="false" customHeight="true" outlineLevel="0" collapsed="false">
      <c r="A5" s="33" t="n">
        <v>1</v>
      </c>
      <c r="B5" s="36" t="s">
        <v>15</v>
      </c>
      <c r="C5" s="36"/>
      <c r="D5" s="36"/>
      <c r="E5" s="36"/>
      <c r="F5" s="37" t="n">
        <v>10</v>
      </c>
      <c r="G5" s="37"/>
      <c r="H5" s="37" t="s">
        <v>16</v>
      </c>
      <c r="I5" s="37"/>
      <c r="J5" s="38" t="s">
        <v>17</v>
      </c>
      <c r="K5" s="38"/>
      <c r="L5" s="34"/>
      <c r="M5" s="34"/>
      <c r="N5" s="35"/>
    </row>
    <row r="6" customFormat="false" ht="40.1" hidden="false" customHeight="true" outlineLevel="0" collapsed="false">
      <c r="A6" s="33" t="n">
        <v>2</v>
      </c>
      <c r="B6" s="36" t="s">
        <v>18</v>
      </c>
      <c r="C6" s="36"/>
      <c r="D6" s="36"/>
      <c r="E6" s="36"/>
      <c r="F6" s="37" t="n">
        <v>36</v>
      </c>
      <c r="G6" s="37"/>
      <c r="H6" s="37" t="s">
        <v>19</v>
      </c>
      <c r="I6" s="37"/>
      <c r="J6" s="38" t="s">
        <v>20</v>
      </c>
      <c r="K6" s="38"/>
      <c r="L6" s="34"/>
      <c r="M6" s="34"/>
      <c r="N6" s="35"/>
    </row>
    <row r="7" customFormat="false" ht="15" hidden="false" customHeight="true" outlineLevel="0" collapsed="false">
      <c r="A7" s="39" t="s">
        <v>21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customFormat="false" ht="42.75" hidden="false" customHeight="true" outlineLevel="0" collapsed="false">
      <c r="A8" s="40" t="s">
        <v>22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customFormat="false" ht="19.5" hidden="false" customHeight="true" outlineLevel="0" collapsed="false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customFormat="false" ht="30" hidden="false" customHeight="true" outlineLevel="0" collapsed="false">
      <c r="A10" s="42" t="s">
        <v>24</v>
      </c>
      <c r="B10" s="41" t="s">
        <v>25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customFormat="false" ht="70.5" hidden="false" customHeight="true" outlineLevel="0" collapsed="false">
      <c r="A11" s="43"/>
      <c r="B11" s="39" t="s">
        <v>26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customFormat="false" ht="13.5" hidden="false" customHeight="true" outlineLevel="0" collapsed="false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customFormat="false" ht="81.75" hidden="false" customHeight="true" outlineLevel="0" collapsed="false">
      <c r="A13" s="45" t="s">
        <v>27</v>
      </c>
      <c r="B13" s="45" t="s">
        <v>28</v>
      </c>
      <c r="C13" s="45" t="s">
        <v>13</v>
      </c>
      <c r="D13" s="45" t="s">
        <v>29</v>
      </c>
      <c r="E13" s="46" t="s">
        <v>30</v>
      </c>
      <c r="F13" s="46" t="s">
        <v>31</v>
      </c>
      <c r="G13" s="46" t="s">
        <v>32</v>
      </c>
      <c r="H13" s="46" t="s">
        <v>33</v>
      </c>
      <c r="I13" s="47" t="s">
        <v>34</v>
      </c>
      <c r="J13" s="46" t="s">
        <v>35</v>
      </c>
      <c r="K13" s="46" t="s">
        <v>36</v>
      </c>
      <c r="L13" s="46" t="s">
        <v>37</v>
      </c>
      <c r="M13" s="46" t="s">
        <v>38</v>
      </c>
    </row>
    <row r="14" customFormat="false" ht="39" hidden="false" customHeight="true" outlineLevel="0" collapsed="false">
      <c r="A14" s="48" t="n">
        <v>1</v>
      </c>
      <c r="B14" s="36" t="s">
        <v>15</v>
      </c>
      <c r="C14" s="49" t="s">
        <v>16</v>
      </c>
      <c r="D14" s="50" t="n">
        <v>10</v>
      </c>
      <c r="E14" s="51" t="n">
        <v>2480</v>
      </c>
      <c r="F14" s="52" t="n">
        <v>3600</v>
      </c>
      <c r="G14" s="52" t="n">
        <v>3730</v>
      </c>
      <c r="H14" s="53"/>
      <c r="I14" s="54" t="n">
        <f aca="false">ROUND(SUM(E14:H14)/3,2)</f>
        <v>3270</v>
      </c>
      <c r="J14" s="55" t="n">
        <v>110641.92</v>
      </c>
      <c r="K14" s="56" t="n">
        <f aca="false">SQRT(VARA(E14:H14))</f>
        <v>687.240860252066</v>
      </c>
      <c r="L14" s="56" t="n">
        <f aca="false">K14/I14*100</f>
        <v>21.0165400688705</v>
      </c>
      <c r="M14" s="57" t="n">
        <f aca="false">D14*I14</f>
        <v>32700</v>
      </c>
      <c r="N14" s="58"/>
    </row>
    <row r="15" customFormat="false" ht="39" hidden="false" customHeight="true" outlineLevel="0" collapsed="false">
      <c r="A15" s="48" t="n">
        <v>2</v>
      </c>
      <c r="B15" s="36" t="s">
        <v>18</v>
      </c>
      <c r="C15" s="49" t="s">
        <v>19</v>
      </c>
      <c r="D15" s="50" t="n">
        <v>36</v>
      </c>
      <c r="E15" s="51" t="n">
        <v>212</v>
      </c>
      <c r="F15" s="52" t="n">
        <v>300</v>
      </c>
      <c r="G15" s="52" t="n">
        <v>400</v>
      </c>
      <c r="H15" s="53"/>
      <c r="I15" s="54" t="n">
        <f aca="false">ROUND(SUM(E15:H15)/3,2)</f>
        <v>304</v>
      </c>
      <c r="J15" s="55" t="n">
        <v>110642.92</v>
      </c>
      <c r="K15" s="56" t="n">
        <f aca="false">SQRT(VARA(E15:H15))</f>
        <v>94.0638081304388</v>
      </c>
      <c r="L15" s="56" t="n">
        <f aca="false">K15/I15*100</f>
        <v>30.9420421481707</v>
      </c>
      <c r="M15" s="57" t="n">
        <f aca="false">D15*I15</f>
        <v>10944</v>
      </c>
      <c r="N15" s="58"/>
    </row>
    <row r="16" customFormat="false" ht="15" hidden="false" customHeight="false" outlineLevel="0" collapsed="false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 t="n">
        <v>43644</v>
      </c>
    </row>
    <row r="17" customFormat="false" ht="13.5" hidden="false" customHeight="false" outlineLevel="0" collapsed="false">
      <c r="A17" s="61"/>
      <c r="B17" s="61"/>
      <c r="C17" s="61"/>
      <c r="D17" s="61"/>
      <c r="E17" s="62" t="s">
        <v>39</v>
      </c>
      <c r="F17" s="62"/>
      <c r="G17" s="61"/>
      <c r="H17" s="61"/>
      <c r="I17" s="61"/>
      <c r="J17" s="61"/>
      <c r="K17" s="61" t="s">
        <v>39</v>
      </c>
      <c r="L17" s="61"/>
      <c r="M17" s="63"/>
      <c r="N17" s="2"/>
    </row>
    <row r="18" customFormat="false" ht="21" hidden="false" customHeight="true" outlineLevel="0" collapsed="false">
      <c r="A18" s="64"/>
      <c r="B18" s="65" t="s">
        <v>10</v>
      </c>
      <c r="C18" s="65"/>
      <c r="D18" s="65"/>
      <c r="E18" s="66"/>
      <c r="F18" s="67" t="s">
        <v>40</v>
      </c>
      <c r="G18" s="67"/>
      <c r="H18" s="67"/>
      <c r="I18" s="7"/>
      <c r="J18" s="7"/>
      <c r="K18" s="7"/>
      <c r="L18" s="7"/>
      <c r="M18" s="7"/>
    </row>
    <row r="19" customFormat="false" ht="5.25" hidden="false" customHeight="true" outlineLevel="0" collapsed="false"/>
    <row r="20" customFormat="false" ht="54.75" hidden="false" customHeight="true" outlineLevel="0" collapsed="false">
      <c r="A20" s="28"/>
      <c r="B20" s="68" t="s">
        <v>41</v>
      </c>
      <c r="C20" s="68"/>
      <c r="D20" s="68"/>
      <c r="E20" s="68"/>
      <c r="F20" s="68"/>
      <c r="G20" s="68"/>
      <c r="H20" s="28"/>
      <c r="I20" s="69"/>
      <c r="J20" s="69"/>
      <c r="K20" s="69"/>
      <c r="L20" s="69"/>
      <c r="M20" s="69"/>
      <c r="N20" s="28"/>
    </row>
    <row r="21" customFormat="false" ht="66.75" hidden="false" customHeight="true" outlineLevel="0" collapsed="false">
      <c r="A21" s="28"/>
      <c r="B21" s="68"/>
      <c r="C21" s="68"/>
      <c r="D21" s="68"/>
      <c r="E21" s="68"/>
      <c r="F21" s="68"/>
      <c r="G21" s="68"/>
      <c r="H21" s="28"/>
      <c r="I21" s="69"/>
      <c r="J21" s="69"/>
      <c r="K21" s="69"/>
      <c r="L21" s="69"/>
      <c r="M21" s="69"/>
      <c r="N21" s="28"/>
    </row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B6:E6"/>
    <mergeCell ref="F6:G6"/>
    <mergeCell ref="H6:I6"/>
    <mergeCell ref="J6:K6"/>
    <mergeCell ref="A7:M7"/>
    <mergeCell ref="A8:M8"/>
    <mergeCell ref="A9:M9"/>
    <mergeCell ref="B10:M10"/>
    <mergeCell ref="B11:M11"/>
    <mergeCell ref="A16:L16"/>
    <mergeCell ref="B18:D18"/>
    <mergeCell ref="F18:H18"/>
    <mergeCell ref="B20:G20"/>
    <mergeCell ref="I20:M20"/>
    <mergeCell ref="B21:G21"/>
    <mergeCell ref="I21:M21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73" zoomScalePageLayoutView="100" workbookViewId="0">
      <selection pane="topLeft" activeCell="A23" activeCellId="0" sqref="A23"/>
    </sheetView>
  </sheetViews>
  <sheetFormatPr defaultColWidth="11.53515625" defaultRowHeight="12.8" zeroHeight="false" outlineLevelRow="0" outlineLevelCol="0"/>
  <cols>
    <col collapsed="false" customWidth="true" hidden="false" outlineLevel="0" max="2" min="2" style="8" width="26.57"/>
  </cols>
  <sheetData>
    <row r="1" customFormat="false" ht="179.65" hidden="false" customHeight="false" outlineLevel="0" collapsed="false">
      <c r="A1" s="45" t="s">
        <v>27</v>
      </c>
      <c r="B1" s="45" t="s">
        <v>28</v>
      </c>
      <c r="C1" s="45" t="s">
        <v>13</v>
      </c>
      <c r="D1" s="45" t="s">
        <v>29</v>
      </c>
      <c r="E1" s="46" t="s">
        <v>42</v>
      </c>
      <c r="F1" s="46" t="s">
        <v>43</v>
      </c>
      <c r="G1" s="46" t="s">
        <v>44</v>
      </c>
      <c r="H1" s="46" t="s">
        <v>33</v>
      </c>
      <c r="I1" s="46" t="s">
        <v>34</v>
      </c>
      <c r="J1" s="46"/>
      <c r="K1" s="46" t="s">
        <v>36</v>
      </c>
      <c r="L1" s="46" t="s">
        <v>37</v>
      </c>
      <c r="M1" s="46" t="s">
        <v>38</v>
      </c>
    </row>
    <row r="2" customFormat="false" ht="36.7" hidden="false" customHeight="false" outlineLevel="0" collapsed="false">
      <c r="A2" s="48"/>
      <c r="B2" s="70" t="s">
        <v>45</v>
      </c>
      <c r="C2" s="50"/>
      <c r="D2" s="50"/>
      <c r="E2" s="55"/>
      <c r="F2" s="52"/>
      <c r="G2" s="52"/>
      <c r="H2" s="53"/>
      <c r="I2" s="54"/>
      <c r="J2" s="55"/>
      <c r="K2" s="56"/>
      <c r="L2" s="56"/>
      <c r="M2" s="57"/>
    </row>
    <row r="3" customFormat="false" ht="25" hidden="false" customHeight="false" outlineLevel="0" collapsed="false">
      <c r="A3" s="48" t="n">
        <v>1</v>
      </c>
      <c r="B3" s="71" t="s">
        <v>46</v>
      </c>
      <c r="C3" s="50" t="s">
        <v>16</v>
      </c>
      <c r="D3" s="50" t="n">
        <v>20</v>
      </c>
      <c r="E3" s="55" t="n">
        <v>2500</v>
      </c>
      <c r="F3" s="52" t="n">
        <v>3688</v>
      </c>
      <c r="G3" s="72" t="n">
        <v>2186</v>
      </c>
      <c r="H3" s="73" t="n">
        <v>43720</v>
      </c>
      <c r="I3" s="54" t="n">
        <f aca="false">ROUND(SUM(E3:H3)/3,2)</f>
        <v>17364.67</v>
      </c>
      <c r="J3" s="55"/>
      <c r="K3" s="56" t="n">
        <f aca="false">SQRT(VARA(E3:H3))</f>
        <v>20474.5543785451</v>
      </c>
      <c r="L3" s="56" t="n">
        <f aca="false">K3/I3*100</f>
        <v>117.909262764827</v>
      </c>
      <c r="M3" s="57" t="n">
        <f aca="false">D3*I3</f>
        <v>347293.4</v>
      </c>
    </row>
    <row r="4" customFormat="false" ht="36.7" hidden="false" customHeight="false" outlineLevel="0" collapsed="false">
      <c r="A4" s="48" t="n">
        <v>2</v>
      </c>
      <c r="B4" s="74" t="s">
        <v>47</v>
      </c>
      <c r="C4" s="50" t="s">
        <v>16</v>
      </c>
      <c r="D4" s="50" t="n">
        <v>20</v>
      </c>
      <c r="E4" s="51" t="n">
        <v>1500</v>
      </c>
      <c r="F4" s="52" t="n">
        <v>2428</v>
      </c>
      <c r="G4" s="52" t="n">
        <v>1818</v>
      </c>
      <c r="H4" s="73" t="n">
        <v>30000</v>
      </c>
      <c r="I4" s="54" t="n">
        <f aca="false">ROUND(SUM(E4:H4)/3,2)</f>
        <v>11915.33</v>
      </c>
      <c r="J4" s="55"/>
      <c r="K4" s="56" t="n">
        <f aca="false">SQRT(VARA(E4:H4))</f>
        <v>14047.6116475364</v>
      </c>
      <c r="L4" s="56" t="n">
        <f aca="false">K4/I4*100</f>
        <v>117.895279841485</v>
      </c>
      <c r="M4" s="57" t="n">
        <f aca="false">D4*I4</f>
        <v>238306.6</v>
      </c>
    </row>
    <row r="5" customFormat="false" ht="25" hidden="false" customHeight="false" outlineLevel="0" collapsed="false">
      <c r="A5" s="48" t="n">
        <v>3</v>
      </c>
      <c r="B5" s="71" t="s">
        <v>48</v>
      </c>
      <c r="C5" s="50" t="s">
        <v>16</v>
      </c>
      <c r="D5" s="50" t="n">
        <v>20</v>
      </c>
      <c r="E5" s="51" t="n">
        <v>300</v>
      </c>
      <c r="F5" s="52" t="n">
        <v>509.5</v>
      </c>
      <c r="G5" s="52" t="n">
        <v>378</v>
      </c>
      <c r="H5" s="73" t="n">
        <v>6000</v>
      </c>
      <c r="I5" s="54" t="n">
        <f aca="false">ROUND(SUM(E5:H5)/3,2)</f>
        <v>2395.83</v>
      </c>
      <c r="J5" s="55"/>
      <c r="K5" s="56" t="n">
        <f aca="false">SQRT(VARA(E5:H5))</f>
        <v>2803.41667657521</v>
      </c>
      <c r="L5" s="56" t="n">
        <f aca="false">K5/I5*100</f>
        <v>117.012337126391</v>
      </c>
      <c r="M5" s="57" t="n">
        <f aca="false">D5*I5</f>
        <v>47916.6</v>
      </c>
    </row>
    <row r="6" customFormat="false" ht="60.15" hidden="false" customHeight="false" outlineLevel="0" collapsed="false">
      <c r="A6" s="48"/>
      <c r="B6" s="75" t="s">
        <v>49</v>
      </c>
      <c r="C6" s="50"/>
      <c r="D6" s="50"/>
      <c r="E6" s="55"/>
      <c r="F6" s="52"/>
      <c r="G6" s="52"/>
      <c r="H6" s="53"/>
      <c r="I6" s="54"/>
      <c r="J6" s="55"/>
      <c r="K6" s="56"/>
      <c r="L6" s="56"/>
      <c r="M6" s="57"/>
    </row>
    <row r="7" customFormat="false" ht="60.15" hidden="false" customHeight="false" outlineLevel="0" collapsed="false">
      <c r="A7" s="48" t="n">
        <v>3</v>
      </c>
      <c r="B7" s="71" t="s">
        <v>50</v>
      </c>
      <c r="C7" s="50" t="s">
        <v>16</v>
      </c>
      <c r="D7" s="50" t="n">
        <v>5</v>
      </c>
      <c r="E7" s="51" t="n">
        <v>350</v>
      </c>
      <c r="F7" s="52" t="n">
        <v>527</v>
      </c>
      <c r="G7" s="52" t="n">
        <v>579</v>
      </c>
      <c r="H7" s="73" t="n">
        <v>1750</v>
      </c>
      <c r="I7" s="54" t="n">
        <f aca="false">ROUND(SUM(E7:H7)/3,2)</f>
        <v>1068.67</v>
      </c>
      <c r="J7" s="55"/>
      <c r="K7" s="56" t="n">
        <f aca="false">SQRT(VARA(E7:H7))</f>
        <v>639.885666870783</v>
      </c>
      <c r="L7" s="56" t="n">
        <f aca="false">K7/I7*100</f>
        <v>59.8768251069819</v>
      </c>
      <c r="M7" s="57" t="n">
        <f aca="false">D7*I7</f>
        <v>5343.35</v>
      </c>
    </row>
    <row r="8" customFormat="false" ht="25" hidden="false" customHeight="false" outlineLevel="0" collapsed="false">
      <c r="A8" s="76" t="n">
        <v>4</v>
      </c>
      <c r="B8" s="71" t="s">
        <v>51</v>
      </c>
      <c r="C8" s="50" t="s">
        <v>16</v>
      </c>
      <c r="D8" s="50" t="n">
        <v>5</v>
      </c>
      <c r="E8" s="51" t="n">
        <v>3000</v>
      </c>
      <c r="F8" s="77" t="n">
        <v>5293</v>
      </c>
      <c r="G8" s="52" t="n">
        <v>2195</v>
      </c>
      <c r="H8" s="73" t="n">
        <v>15000</v>
      </c>
      <c r="I8" s="54" t="n">
        <f aca="false">ROUND(SUM(E8:H8)/3,2)</f>
        <v>8496</v>
      </c>
      <c r="J8" s="55"/>
      <c r="K8" s="56" t="n">
        <f aca="false">SQRT(VARA(E8:H8))</f>
        <v>5899.84005432916</v>
      </c>
      <c r="L8" s="56" t="n">
        <f aca="false">K8/I8*100</f>
        <v>69.4425618447405</v>
      </c>
      <c r="M8" s="57" t="n">
        <f aca="false">D8*I8</f>
        <v>42480</v>
      </c>
    </row>
    <row r="9" customFormat="false" ht="60.15" hidden="false" customHeight="false" outlineLevel="0" collapsed="false">
      <c r="A9" s="48"/>
      <c r="B9" s="75" t="s">
        <v>52</v>
      </c>
      <c r="C9" s="50"/>
      <c r="D9" s="50"/>
      <c r="E9" s="55"/>
      <c r="F9" s="52"/>
      <c r="G9" s="52"/>
      <c r="H9" s="53"/>
      <c r="I9" s="54"/>
      <c r="J9" s="55"/>
      <c r="K9" s="56"/>
      <c r="L9" s="56"/>
      <c r="M9" s="57"/>
    </row>
    <row r="10" customFormat="false" ht="25" hidden="false" customHeight="false" outlineLevel="0" collapsed="false">
      <c r="A10" s="48" t="n">
        <v>2</v>
      </c>
      <c r="B10" s="71" t="s">
        <v>53</v>
      </c>
      <c r="C10" s="50" t="s">
        <v>16</v>
      </c>
      <c r="D10" s="50" t="n">
        <v>26</v>
      </c>
      <c r="E10" s="55" t="n">
        <v>2500</v>
      </c>
      <c r="F10" s="52"/>
      <c r="G10" s="78" t="s">
        <v>54</v>
      </c>
      <c r="H10" s="73"/>
      <c r="I10" s="54" t="n">
        <f aca="false">ROUND(SUM(E10:H10)/3,2)</f>
        <v>833.33</v>
      </c>
      <c r="J10" s="55"/>
      <c r="K10" s="56" t="n">
        <f aca="false">SQRT(VARA(E10:H10))</f>
        <v>1767.76695296637</v>
      </c>
      <c r="L10" s="56" t="n">
        <f aca="false">K10/I10*100</f>
        <v>212.132882887496</v>
      </c>
      <c r="M10" s="57" t="n">
        <f aca="false">D10*I10</f>
        <v>21666.58</v>
      </c>
    </row>
    <row r="11" customFormat="false" ht="60.15" hidden="false" customHeight="false" outlineLevel="0" collapsed="false">
      <c r="A11" s="48" t="n">
        <v>4</v>
      </c>
      <c r="B11" s="79" t="s">
        <v>50</v>
      </c>
      <c r="C11" s="50" t="s">
        <v>16</v>
      </c>
      <c r="D11" s="50" t="n">
        <v>26</v>
      </c>
      <c r="E11" s="51" t="n">
        <v>350</v>
      </c>
      <c r="F11" s="52" t="n">
        <v>430</v>
      </c>
      <c r="G11" s="52" t="n">
        <v>579</v>
      </c>
      <c r="H11" s="73" t="n">
        <v>9100</v>
      </c>
      <c r="I11" s="54" t="n">
        <f aca="false">ROUND(SUM(E11:H11)/3,2)</f>
        <v>3486.33</v>
      </c>
      <c r="J11" s="55"/>
      <c r="K11" s="56" t="n">
        <f aca="false">SQRT(VARA(E11:H11))</f>
        <v>4324.54123771143</v>
      </c>
      <c r="L11" s="56" t="n">
        <f aca="false">K11/I11*100</f>
        <v>124.042796800975</v>
      </c>
      <c r="M11" s="57" t="n">
        <f aca="false">D11*I11</f>
        <v>90644.58</v>
      </c>
    </row>
    <row r="12" customFormat="false" ht="60.15" hidden="false" customHeight="false" outlineLevel="0" collapsed="false">
      <c r="A12" s="48"/>
      <c r="B12" s="75" t="s">
        <v>55</v>
      </c>
      <c r="C12" s="50"/>
      <c r="D12" s="50"/>
      <c r="E12" s="55"/>
      <c r="F12" s="52"/>
      <c r="G12" s="52"/>
      <c r="H12" s="53"/>
      <c r="I12" s="54"/>
      <c r="J12" s="55"/>
      <c r="K12" s="56"/>
      <c r="L12" s="56"/>
      <c r="M12" s="57"/>
    </row>
    <row r="13" customFormat="false" ht="60.15" hidden="false" customHeight="false" outlineLevel="0" collapsed="false">
      <c r="A13" s="48" t="n">
        <v>1</v>
      </c>
      <c r="B13" s="71" t="s">
        <v>50</v>
      </c>
      <c r="C13" s="50" t="s">
        <v>16</v>
      </c>
      <c r="D13" s="50" t="n">
        <v>39</v>
      </c>
      <c r="E13" s="51" t="n">
        <v>350</v>
      </c>
      <c r="F13" s="52" t="n">
        <v>430</v>
      </c>
      <c r="G13" s="52" t="n">
        <v>579</v>
      </c>
      <c r="H13" s="73" t="n">
        <v>13650</v>
      </c>
      <c r="I13" s="54" t="n">
        <f aca="false">ROUND(SUM(E13:H13)/3,2)</f>
        <v>5003</v>
      </c>
      <c r="J13" s="55"/>
      <c r="K13" s="56" t="n">
        <f aca="false">SQRT(VARA(E13:H13))</f>
        <v>6599.18229151663</v>
      </c>
      <c r="L13" s="56" t="n">
        <f aca="false">K13/I13*100</f>
        <v>131.904503128456</v>
      </c>
      <c r="M13" s="57" t="n">
        <f aca="false">D13*I13</f>
        <v>195117</v>
      </c>
    </row>
    <row r="14" customFormat="false" ht="28.35" hidden="false" customHeight="true" outlineLevel="0" collapsed="false">
      <c r="A14" s="48" t="n">
        <v>2</v>
      </c>
      <c r="B14" s="80" t="s">
        <v>56</v>
      </c>
      <c r="C14" s="50" t="s">
        <v>16</v>
      </c>
      <c r="D14" s="50" t="n">
        <v>39</v>
      </c>
      <c r="E14" s="55" t="n">
        <v>6500</v>
      </c>
      <c r="F14" s="81" t="s">
        <v>57</v>
      </c>
      <c r="G14" s="52" t="n">
        <v>4979.88</v>
      </c>
      <c r="H14" s="73" t="s">
        <v>58</v>
      </c>
      <c r="I14" s="54" t="n">
        <f aca="false">ROUND(SUM(E14:H14)/3,2)</f>
        <v>3826.63</v>
      </c>
      <c r="J14" s="55"/>
      <c r="K14" s="56" t="n">
        <f aca="false">SQRT(VARA(E14:H14))</f>
        <v>3371.56213106032</v>
      </c>
      <c r="L14" s="56" t="n">
        <f aca="false">K14/I14*100</f>
        <v>88.1078685700033</v>
      </c>
      <c r="M14" s="57" t="n">
        <f aca="false">D14*I14</f>
        <v>149238.57</v>
      </c>
    </row>
    <row r="15" customFormat="false" ht="71.85" hidden="false" customHeight="false" outlineLevel="0" collapsed="false">
      <c r="A15" s="48"/>
      <c r="B15" s="75" t="s">
        <v>59</v>
      </c>
      <c r="C15" s="50"/>
      <c r="D15" s="50"/>
      <c r="E15" s="55"/>
      <c r="F15" s="52"/>
      <c r="G15" s="52"/>
      <c r="H15" s="53"/>
      <c r="I15" s="54"/>
      <c r="J15" s="55"/>
      <c r="K15" s="56"/>
      <c r="L15" s="56"/>
      <c r="M15" s="57"/>
    </row>
    <row r="16" customFormat="false" ht="32.05" hidden="false" customHeight="true" outlineLevel="0" collapsed="false">
      <c r="A16" s="48" t="n">
        <v>1</v>
      </c>
      <c r="B16" s="80" t="s">
        <v>56</v>
      </c>
      <c r="C16" s="50" t="s">
        <v>16</v>
      </c>
      <c r="D16" s="50" t="n">
        <v>23</v>
      </c>
      <c r="E16" s="55" t="n">
        <v>6500</v>
      </c>
      <c r="F16" s="72" t="n">
        <v>2716</v>
      </c>
      <c r="G16" s="52" t="n">
        <v>4979.88</v>
      </c>
      <c r="H16" s="73" t="n">
        <v>62468</v>
      </c>
      <c r="I16" s="54"/>
      <c r="J16" s="55"/>
      <c r="K16" s="56"/>
      <c r="L16" s="56"/>
      <c r="M16" s="57"/>
    </row>
    <row r="17" customFormat="false" ht="60.15" hidden="false" customHeight="false" outlineLevel="0" collapsed="false">
      <c r="A17" s="48" t="n">
        <v>4</v>
      </c>
      <c r="B17" s="71" t="s">
        <v>50</v>
      </c>
      <c r="C17" s="50" t="s">
        <v>16</v>
      </c>
      <c r="D17" s="50" t="n">
        <v>23</v>
      </c>
      <c r="E17" s="51" t="n">
        <v>350</v>
      </c>
      <c r="F17" s="52" t="n">
        <v>430</v>
      </c>
      <c r="G17" s="52" t="n">
        <v>579</v>
      </c>
      <c r="H17" s="73" t="n">
        <v>8050</v>
      </c>
      <c r="I17" s="54"/>
      <c r="J17" s="55"/>
      <c r="K17" s="56"/>
      <c r="L17" s="56"/>
      <c r="M17" s="57"/>
    </row>
    <row r="18" customFormat="false" ht="60.15" hidden="false" customHeight="false" outlineLevel="0" collapsed="false">
      <c r="A18" s="48"/>
      <c r="B18" s="75" t="s">
        <v>60</v>
      </c>
      <c r="C18" s="50"/>
      <c r="D18" s="50"/>
      <c r="E18" s="55"/>
      <c r="F18" s="52"/>
      <c r="G18" s="52"/>
      <c r="H18" s="53"/>
      <c r="I18" s="54"/>
      <c r="J18" s="55"/>
      <c r="K18" s="56"/>
      <c r="L18" s="56"/>
      <c r="M18" s="57"/>
    </row>
    <row r="19" customFormat="false" ht="36.7" hidden="false" customHeight="false" outlineLevel="0" collapsed="false">
      <c r="A19" s="48" t="n">
        <v>1</v>
      </c>
      <c r="B19" s="71" t="s">
        <v>61</v>
      </c>
      <c r="C19" s="49" t="s">
        <v>16</v>
      </c>
      <c r="D19" s="50" t="n">
        <v>2</v>
      </c>
      <c r="E19" s="51" t="n">
        <v>3000</v>
      </c>
      <c r="F19" s="52" t="n">
        <v>2884</v>
      </c>
      <c r="G19" s="82" t="n">
        <v>5127</v>
      </c>
      <c r="H19" s="73" t="n">
        <v>6000</v>
      </c>
      <c r="I19" s="54" t="n">
        <f aca="false">ROUND(SUM(E19:H19)/3,2)</f>
        <v>5670.33</v>
      </c>
      <c r="J19" s="55"/>
      <c r="K19" s="56" t="n">
        <f aca="false">SQRT(VARA(E19:H19))</f>
        <v>1555.64078437151</v>
      </c>
      <c r="L19" s="56" t="n">
        <f aca="false">K19/I19*100</f>
        <v>27.4347486719734</v>
      </c>
      <c r="M19" s="57" t="n">
        <f aca="false">D19*I19</f>
        <v>11340.66</v>
      </c>
    </row>
    <row r="20" customFormat="false" ht="13.2" hidden="false" customHeight="false" outlineLevel="0" collapsed="false">
      <c r="A20" s="48" t="n">
        <v>2</v>
      </c>
      <c r="B20" s="71" t="s">
        <v>62</v>
      </c>
      <c r="C20" s="50" t="s">
        <v>16</v>
      </c>
      <c r="D20" s="50" t="n">
        <v>6</v>
      </c>
      <c r="E20" s="83" t="n">
        <v>2000</v>
      </c>
      <c r="F20" s="84" t="n">
        <v>1730</v>
      </c>
      <c r="G20" s="82" t="n">
        <v>3493.02</v>
      </c>
      <c r="H20" s="73" t="n">
        <v>12000</v>
      </c>
      <c r="I20" s="54" t="n">
        <f aca="false">ROUND(SUM(E20:H20)/3,2)</f>
        <v>6407.67</v>
      </c>
      <c r="J20" s="55"/>
      <c r="K20" s="56" t="n">
        <f aca="false">SQRT(VARA(E20:H20))</f>
        <v>4858.42787467647</v>
      </c>
      <c r="L20" s="56" t="n">
        <f aca="false">K20/I20*100</f>
        <v>75.8220675327611</v>
      </c>
      <c r="M20" s="57" t="n">
        <f aca="false">D20*I20</f>
        <v>38446.02</v>
      </c>
    </row>
    <row r="21" customFormat="false" ht="13.2" hidden="false" customHeight="false" outlineLevel="0" collapsed="false">
      <c r="A21" s="48" t="n">
        <v>4</v>
      </c>
      <c r="B21" s="71" t="s">
        <v>56</v>
      </c>
      <c r="C21" s="49" t="s">
        <v>16</v>
      </c>
      <c r="D21" s="50" t="n">
        <v>5</v>
      </c>
      <c r="E21" s="55" t="n">
        <v>6500</v>
      </c>
      <c r="F21" s="85" t="n">
        <v>3688</v>
      </c>
      <c r="G21" s="52" t="n">
        <v>4979.88</v>
      </c>
      <c r="H21" s="73" t="n">
        <v>18440</v>
      </c>
      <c r="I21" s="54" t="n">
        <f aca="false">ROUND(SUM(E21:H21)/3,2)</f>
        <v>11202.63</v>
      </c>
      <c r="J21" s="55"/>
      <c r="K21" s="56" t="n">
        <f aca="false">SQRT(VARA(E21:H21))</f>
        <v>6789.98648233313</v>
      </c>
      <c r="L21" s="56" t="n">
        <f aca="false">K21/I21*100</f>
        <v>60.610646627918</v>
      </c>
      <c r="M21" s="57" t="n">
        <f aca="false">D21*I21</f>
        <v>56013.15</v>
      </c>
    </row>
    <row r="22" customFormat="false" ht="25" hidden="false" customHeight="false" outlineLevel="0" collapsed="false">
      <c r="A22" s="48" t="n">
        <v>6</v>
      </c>
      <c r="B22" s="71" t="s">
        <v>53</v>
      </c>
      <c r="C22" s="49" t="s">
        <v>16</v>
      </c>
      <c r="D22" s="50" t="n">
        <v>6</v>
      </c>
      <c r="E22" s="51" t="n">
        <v>2500</v>
      </c>
      <c r="F22" s="52" t="n">
        <v>3704</v>
      </c>
      <c r="G22" s="81" t="s">
        <v>54</v>
      </c>
      <c r="H22" s="73" t="n">
        <v>15000</v>
      </c>
      <c r="I22" s="54" t="n">
        <f aca="false">ROUND(SUM(E22:H22)/3,2)</f>
        <v>7068</v>
      </c>
      <c r="J22" s="55"/>
      <c r="K22" s="56" t="n">
        <f aca="false">SQRT(VARA(E22:H22))</f>
        <v>6647.48604110356</v>
      </c>
      <c r="L22" s="56" t="n">
        <f aca="false">K22/I22*100</f>
        <v>94.0504533263096</v>
      </c>
      <c r="M22" s="57" t="n">
        <f aca="false">D22*I22</f>
        <v>42408</v>
      </c>
    </row>
    <row r="23" customFormat="false" ht="60.15" hidden="false" customHeight="false" outlineLevel="0" collapsed="false">
      <c r="A23" s="48" t="n">
        <v>9</v>
      </c>
      <c r="B23" s="71" t="s">
        <v>63</v>
      </c>
      <c r="C23" s="49" t="s">
        <v>16</v>
      </c>
      <c r="D23" s="50" t="n">
        <v>28</v>
      </c>
      <c r="E23" s="51" t="n">
        <v>350</v>
      </c>
      <c r="F23" s="52" t="n">
        <v>527</v>
      </c>
      <c r="G23" s="52" t="n">
        <v>579</v>
      </c>
      <c r="H23" s="73" t="n">
        <v>9800</v>
      </c>
      <c r="I23" s="54" t="n">
        <f aca="false">ROUND(SUM(E23:H23)/3,2)</f>
        <v>3752</v>
      </c>
      <c r="J23" s="55"/>
      <c r="K23" s="56" t="n">
        <f aca="false">SQRT(VARA(E23:H23))</f>
        <v>4658.36473453936</v>
      </c>
      <c r="L23" s="56" t="n">
        <f aca="false">K23/I23*100</f>
        <v>124.156842604994</v>
      </c>
      <c r="M23" s="57" t="n">
        <f aca="false">D23*I23</f>
        <v>105056</v>
      </c>
    </row>
    <row r="24" customFormat="false" ht="25" hidden="false" customHeight="false" outlineLevel="0" collapsed="false">
      <c r="A24" s="48" t="n">
        <v>10</v>
      </c>
      <c r="B24" s="71" t="s">
        <v>64</v>
      </c>
      <c r="C24" s="49" t="s">
        <v>16</v>
      </c>
      <c r="D24" s="50" t="n">
        <v>2</v>
      </c>
      <c r="E24" s="51" t="n">
        <v>500</v>
      </c>
      <c r="F24" s="82" t="n">
        <v>1145</v>
      </c>
      <c r="G24" s="52" t="n">
        <v>1096</v>
      </c>
      <c r="H24" s="73"/>
      <c r="I24" s="54" t="n">
        <f aca="false">ROUND(SUM(E24:H24)/3,2)</f>
        <v>913.67</v>
      </c>
      <c r="J24" s="55"/>
      <c r="K24" s="56" t="n">
        <f aca="false">SQRT(VARA(E24:H24))</f>
        <v>359.082627445736</v>
      </c>
      <c r="L24" s="56" t="n">
        <f aca="false">K24/I24*100</f>
        <v>39.301129231094</v>
      </c>
      <c r="M24" s="57" t="n">
        <f aca="false">D24*I24</f>
        <v>1827.34</v>
      </c>
    </row>
    <row r="25" customFormat="false" ht="25" hidden="false" customHeight="false" outlineLevel="0" collapsed="false">
      <c r="A25" s="48" t="n">
        <v>11</v>
      </c>
      <c r="B25" s="71" t="s">
        <v>65</v>
      </c>
      <c r="C25" s="49" t="s">
        <v>16</v>
      </c>
      <c r="D25" s="50" t="n">
        <v>8</v>
      </c>
      <c r="E25" s="55"/>
      <c r="F25" s="52"/>
      <c r="G25" s="52"/>
      <c r="H25" s="73"/>
      <c r="I25" s="54" t="n">
        <f aca="false">ROUND(SUM(E25:H25)/3,2)</f>
        <v>0</v>
      </c>
      <c r="J25" s="55"/>
      <c r="K25" s="56" t="e">
        <f aca="false">SQRT(VARA(E25:H25))</f>
        <v>#DIV/0!</v>
      </c>
      <c r="L25" s="56" t="e">
        <f aca="false">K25/I25*100</f>
        <v>#DIV/0!</v>
      </c>
      <c r="M25" s="57" t="n">
        <f aca="false">D25*I25</f>
        <v>0</v>
      </c>
    </row>
    <row r="26" customFormat="false" ht="60.15" hidden="false" customHeight="false" outlineLevel="0" collapsed="false">
      <c r="A26" s="48"/>
      <c r="B26" s="75" t="s">
        <v>66</v>
      </c>
      <c r="C26" s="50"/>
      <c r="D26" s="50"/>
      <c r="E26" s="55"/>
      <c r="F26" s="52"/>
      <c r="G26" s="52"/>
      <c r="H26" s="53"/>
      <c r="I26" s="54"/>
      <c r="J26" s="55"/>
      <c r="K26" s="56" t="e">
        <f aca="false">SQRT(VARA(E26:H26))</f>
        <v>#DIV/0!</v>
      </c>
      <c r="L26" s="56" t="e">
        <f aca="false">K26/I26*100</f>
        <v>#DIV/0!</v>
      </c>
      <c r="M26" s="57" t="n">
        <f aca="false">D26*I26</f>
        <v>0</v>
      </c>
    </row>
    <row r="27" customFormat="false" ht="13.2" hidden="false" customHeight="false" outlineLevel="0" collapsed="false">
      <c r="A27" s="48" t="n">
        <v>1</v>
      </c>
      <c r="B27" s="71" t="s">
        <v>67</v>
      </c>
      <c r="C27" s="49" t="s">
        <v>16</v>
      </c>
      <c r="D27" s="50" t="n">
        <v>4</v>
      </c>
      <c r="E27" s="55" t="n">
        <v>6500</v>
      </c>
      <c r="F27" s="52"/>
      <c r="G27" s="72" t="n">
        <v>4979.88</v>
      </c>
      <c r="H27" s="73" t="n">
        <v>19919.52</v>
      </c>
      <c r="I27" s="54" t="n">
        <f aca="false">ROUND(SUM(E27:H27)/3,2)</f>
        <v>10466.47</v>
      </c>
      <c r="J27" s="55"/>
      <c r="K27" s="56" t="n">
        <f aca="false">SQRT(VARA(E27:H27))</f>
        <v>8221.79142253885</v>
      </c>
      <c r="L27" s="56" t="n">
        <f aca="false">K27/I27*100</f>
        <v>78.5536233566699</v>
      </c>
      <c r="M27" s="57" t="n">
        <f aca="false">D27*I27</f>
        <v>41865.88</v>
      </c>
    </row>
    <row r="28" customFormat="false" ht="13.2" hidden="false" customHeight="false" outlineLevel="0" collapsed="false">
      <c r="A28" s="48" t="n">
        <v>2</v>
      </c>
      <c r="B28" s="71" t="s">
        <v>68</v>
      </c>
      <c r="C28" s="49" t="s">
        <v>16</v>
      </c>
      <c r="D28" s="50" t="n">
        <v>4</v>
      </c>
      <c r="E28" s="55" t="n">
        <v>350</v>
      </c>
      <c r="F28" s="52" t="n">
        <v>601</v>
      </c>
      <c r="G28" s="72" t="n">
        <v>322</v>
      </c>
      <c r="H28" s="73" t="n">
        <v>1288</v>
      </c>
      <c r="I28" s="54" t="n">
        <f aca="false">ROUND(SUM(E28:H28)/3,2)</f>
        <v>853.67</v>
      </c>
      <c r="J28" s="55"/>
      <c r="K28" s="56" t="n">
        <f aca="false">SQRT(VARA(E28:H28))</f>
        <v>449.684611700245</v>
      </c>
      <c r="L28" s="56" t="n">
        <f aca="false">K28/I28*100</f>
        <v>52.6766328558161</v>
      </c>
      <c r="M28" s="57" t="n">
        <f aca="false">D28*I28</f>
        <v>3414.68</v>
      </c>
    </row>
    <row r="29" customFormat="false" ht="13.2" hidden="false" customHeight="false" outlineLevel="0" collapsed="false">
      <c r="A29" s="48" t="n">
        <v>6</v>
      </c>
      <c r="B29" s="71" t="s">
        <v>69</v>
      </c>
      <c r="C29" s="49" t="s">
        <v>16</v>
      </c>
      <c r="D29" s="50" t="n">
        <v>4</v>
      </c>
      <c r="E29" s="51" t="n">
        <v>1500</v>
      </c>
      <c r="F29" s="52" t="n">
        <v>2340.5</v>
      </c>
      <c r="G29" s="52" t="n">
        <v>1773</v>
      </c>
      <c r="H29" s="73" t="n">
        <v>6000</v>
      </c>
      <c r="I29" s="54"/>
      <c r="J29" s="55"/>
      <c r="K29" s="56"/>
      <c r="L29" s="56"/>
      <c r="M29" s="57"/>
    </row>
    <row r="30" customFormat="false" ht="13.2" hidden="false" customHeight="false" outlineLevel="0" collapsed="false">
      <c r="A30" s="48" t="n">
        <v>7</v>
      </c>
      <c r="B30" s="71" t="s">
        <v>70</v>
      </c>
      <c r="C30" s="49" t="s">
        <v>16</v>
      </c>
      <c r="D30" s="50" t="n">
        <v>4</v>
      </c>
      <c r="E30" s="51" t="n">
        <v>1500</v>
      </c>
      <c r="F30" s="52" t="n">
        <v>1166.5</v>
      </c>
      <c r="G30" s="52" t="n">
        <v>1818</v>
      </c>
      <c r="H30" s="73" t="n">
        <v>6000</v>
      </c>
      <c r="I30" s="54"/>
      <c r="J30" s="55"/>
      <c r="K30" s="56"/>
      <c r="L30" s="56"/>
      <c r="M30" s="5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2026-07-28T15:23:20Z</cp:lastPrinted>
  <dcterms:modified xsi:type="dcterms:W3CDTF">2026-07-28T15:24:21Z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