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8800" windowHeight="12000"/>
  </bookViews>
  <sheets>
    <sheet name="НМЦК " sheetId="2" r:id="rId1"/>
    <sheet name="Лист1" sheetId="3" r:id="rId2"/>
  </sheets>
  <definedNames>
    <definedName name="_xlnm.Print_Area" localSheetId="0">'НМЦК '!$B$1:$K$13</definedName>
  </definedNames>
  <calcPr calcId="162913"/>
</workbook>
</file>

<file path=xl/calcChain.xml><?xml version="1.0" encoding="utf-8"?>
<calcChain xmlns="http://schemas.openxmlformats.org/spreadsheetml/2006/main">
  <c r="F9" i="2" l="1"/>
  <c r="K9" i="2" s="1"/>
  <c r="I9" i="2"/>
  <c r="F7" i="2"/>
  <c r="K7" i="2" s="1"/>
  <c r="I7" i="2"/>
  <c r="J9" i="2" l="1"/>
  <c r="J7" i="2"/>
  <c r="I4" i="2"/>
  <c r="I5" i="2"/>
  <c r="I6" i="2"/>
  <c r="I8" i="2"/>
  <c r="F3" i="2"/>
  <c r="F4" i="2"/>
  <c r="F5" i="2"/>
  <c r="K5" i="2" s="1"/>
  <c r="F6" i="2"/>
  <c r="K6" i="2" s="1"/>
  <c r="F8" i="2"/>
  <c r="K8" i="2" s="1"/>
  <c r="J6" i="2" l="1"/>
  <c r="J4" i="2"/>
  <c r="J8" i="2"/>
  <c r="J5" i="2"/>
  <c r="K4" i="2"/>
  <c r="K3" i="2"/>
  <c r="K10" i="2" l="1"/>
  <c r="I3" i="2"/>
  <c r="J3" i="2" l="1"/>
</calcChain>
</file>

<file path=xl/sharedStrings.xml><?xml version="1.0" encoding="utf-8"?>
<sst xmlns="http://schemas.openxmlformats.org/spreadsheetml/2006/main" count="29" uniqueCount="22">
  <si>
    <t>наименование</t>
  </si>
  <si>
    <t>предложение 1</t>
  </si>
  <si>
    <t>предложение 2</t>
  </si>
  <si>
    <t>Сумма, руб.</t>
  </si>
  <si>
    <t>Средняя арифметическая, руб.</t>
  </si>
  <si>
    <t>Среднее квадратич. отклонение</t>
  </si>
  <si>
    <t>Коэф. вариации</t>
  </si>
  <si>
    <t>Начальная (максимальная) цена контракта:</t>
  </si>
  <si>
    <t>№ пп</t>
  </si>
  <si>
    <t>Кол-во,
шт., смена, куб.</t>
  </si>
  <si>
    <t>Ед. изм</t>
  </si>
  <si>
    <t>шт</t>
  </si>
  <si>
    <t>от 24.08.2026</t>
  </si>
  <si>
    <t xml:space="preserve">зарядное устройство Oticon Smart Charger MINIRITE (CC-2, для
Intent)
</t>
  </si>
  <si>
    <t>слух. апп. INTENT 2 miniRITE</t>
  </si>
  <si>
    <t>зарядное устройство Oticon Charger
MINIRITE (CC-1, для Intent)</t>
  </si>
  <si>
    <t>вкладыш Bass Double MiniFit (8)</t>
  </si>
  <si>
    <t>защита от серы WAXGUARDS (N/N) (к-т 8 шт)</t>
  </si>
  <si>
    <t xml:space="preserve">защита от серы PROWAX MINIFIT (N/N) (к-т 6 шт)
</t>
  </si>
  <si>
    <t xml:space="preserve">слух. апп. Naida L70-PR
</t>
  </si>
  <si>
    <t>от 27.08.2026</t>
  </si>
  <si>
    <t>от 28.08.2026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</si>
</sst>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;[Red]#,##0.00"/>
  </numFmts>
  <fonts count="8" x14ac:knownFonts="1">
    <font>
      <sz val="11"/>
      <color theme="1"/>
      <name val="Calibri"/>
      <family val="2"/>
      <scheme val="minor"/>
    </font>
    <font>
      <sz val="8"/>
      <color theme="1"/>
      <name val="Times New Roman"/>
      <family val="1"/>
      <charset val="204"/>
    </font>
    <font>
      <sz val="8"/>
      <color rgb="FF000000"/>
      <name val="Times New Roman"/>
      <family val="1"/>
      <charset val="204"/>
    </font>
    <font>
      <sz val="8"/>
      <color rgb="FF0000FF"/>
      <name val="Times New Roman"/>
      <family val="1"/>
      <charset val="204"/>
    </font>
    <font>
      <b/>
      <sz val="8"/>
      <color theme="1"/>
      <name val="Times New Roman"/>
      <family val="1"/>
      <charset val="204"/>
    </font>
    <font>
      <b/>
      <sz val="8"/>
      <color rgb="FF000000"/>
      <name val="Times New Roman"/>
      <family val="1"/>
      <charset val="204"/>
    </font>
    <font>
      <sz val="8"/>
      <color theme="0" tint="-0.249977111117893"/>
      <name val="Times New Roman"/>
      <family val="1"/>
      <charset val="204"/>
    </font>
    <font>
      <sz val="9"/>
      <color rgb="FF383838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D9D9D9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3" fillId="2" borderId="1" xfId="0" applyFont="1" applyFill="1" applyBorder="1" applyAlignment="1">
      <alignment horizontal="center" vertical="center" wrapText="1"/>
    </xf>
    <xf numFmtId="4" fontId="2" fillId="0" borderId="1" xfId="0" applyNumberFormat="1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10" fontId="2" fillId="0" borderId="1" xfId="0" applyNumberFormat="1" applyFont="1" applyBorder="1" applyAlignment="1">
      <alignment horizontal="center" vertical="center" wrapText="1"/>
    </xf>
    <xf numFmtId="0" fontId="1" fillId="0" borderId="0" xfId="0" applyFont="1" applyBorder="1" applyAlignment="1">
      <alignment vertical="center"/>
    </xf>
    <xf numFmtId="0" fontId="1" fillId="0" borderId="0" xfId="0" applyFont="1" applyAlignment="1">
      <alignment vertical="center"/>
    </xf>
    <xf numFmtId="4" fontId="5" fillId="0" borderId="1" xfId="0" applyNumberFormat="1" applyFont="1" applyBorder="1" applyAlignment="1">
      <alignment horizontal="center" wrapText="1"/>
    </xf>
    <xf numFmtId="0" fontId="6" fillId="0" borderId="0" xfId="0" applyFont="1"/>
    <xf numFmtId="0" fontId="2" fillId="2" borderId="1" xfId="0" applyFont="1" applyFill="1" applyBorder="1" applyAlignment="1">
      <alignment horizontal="center" vertical="center" wrapText="1"/>
    </xf>
    <xf numFmtId="0" fontId="1" fillId="0" borderId="1" xfId="0" applyFont="1" applyBorder="1"/>
    <xf numFmtId="0" fontId="1" fillId="0" borderId="1" xfId="0" applyFont="1" applyBorder="1" applyAlignment="1">
      <alignment horizontal="center" vertical="center"/>
    </xf>
    <xf numFmtId="0" fontId="7" fillId="0" borderId="1" xfId="0" applyNumberFormat="1" applyFont="1" applyBorder="1" applyAlignment="1">
      <alignment horizontal="center" vertical="center" wrapText="1" shrinkToFit="1"/>
    </xf>
    <xf numFmtId="0" fontId="2" fillId="2" borderId="1" xfId="0" applyFont="1" applyFill="1" applyBorder="1" applyAlignment="1">
      <alignment horizontal="center" vertical="center" wrapText="1"/>
    </xf>
    <xf numFmtId="164" fontId="2" fillId="0" borderId="1" xfId="0" applyNumberFormat="1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7" fillId="0" borderId="1" xfId="0" applyNumberFormat="1" applyFont="1" applyBorder="1" applyAlignment="1">
      <alignment horizontal="center" vertical="top" wrapText="1" shrinkToFit="1"/>
    </xf>
    <xf numFmtId="0" fontId="2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4" fillId="0" borderId="4" xfId="0" applyFont="1" applyBorder="1" applyAlignment="1">
      <alignment horizontal="right"/>
    </xf>
    <xf numFmtId="0" fontId="4" fillId="0" borderId="5" xfId="0" applyFont="1" applyBorder="1" applyAlignment="1">
      <alignment horizontal="right"/>
    </xf>
    <xf numFmtId="0" fontId="4" fillId="0" borderId="6" xfId="0" applyFont="1" applyBorder="1" applyAlignment="1">
      <alignment horizontal="right"/>
    </xf>
  </cellXfs>
  <cellStyles count="1">
    <cellStyle name="Обычный" xfId="0" builtinId="0"/>
  </cellStyles>
  <dxfs count="0"/>
  <tableStyles count="0" defaultTableStyle="TableStyleMedium2" defaultPivotStyle="PivotStyleMedium9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15"/>
  <sheetViews>
    <sheetView tabSelected="1" zoomScaleNormal="100" workbookViewId="0">
      <selection activeCell="H34" sqref="H34"/>
    </sheetView>
  </sheetViews>
  <sheetFormatPr defaultRowHeight="11.25" x14ac:dyDescent="0.2"/>
  <cols>
    <col min="1" max="1" width="6.42578125" style="1" customWidth="1"/>
    <col min="2" max="2" width="29.140625" style="1" customWidth="1"/>
    <col min="3" max="3" width="15.85546875" style="1" customWidth="1"/>
    <col min="4" max="5" width="16.28515625" style="1" customWidth="1"/>
    <col min="6" max="6" width="17.28515625" style="1" customWidth="1"/>
    <col min="7" max="7" width="9.140625" style="1" bestFit="1" customWidth="1"/>
    <col min="8" max="8" width="9.140625" style="1" customWidth="1"/>
    <col min="9" max="9" width="13.85546875" style="1" customWidth="1"/>
    <col min="10" max="10" width="12" style="1" customWidth="1"/>
    <col min="11" max="11" width="15.140625" style="1" customWidth="1"/>
    <col min="12" max="16384" width="9.140625" style="1"/>
  </cols>
  <sheetData>
    <row r="1" spans="1:13" s="2" customFormat="1" ht="36.75" customHeight="1" x14ac:dyDescent="0.2">
      <c r="A1" s="21" t="s">
        <v>8</v>
      </c>
      <c r="B1" s="19" t="s">
        <v>0</v>
      </c>
      <c r="C1" s="11" t="s">
        <v>1</v>
      </c>
      <c r="D1" s="15" t="s">
        <v>2</v>
      </c>
      <c r="E1" s="11" t="s">
        <v>2</v>
      </c>
      <c r="F1" s="20" t="s">
        <v>4</v>
      </c>
      <c r="G1" s="20" t="s">
        <v>9</v>
      </c>
      <c r="H1" s="17" t="s">
        <v>10</v>
      </c>
      <c r="I1" s="20" t="s">
        <v>5</v>
      </c>
      <c r="J1" s="20" t="s">
        <v>6</v>
      </c>
      <c r="K1" s="20" t="s">
        <v>3</v>
      </c>
    </row>
    <row r="2" spans="1:13" x14ac:dyDescent="0.2">
      <c r="A2" s="22"/>
      <c r="B2" s="19"/>
      <c r="C2" s="3" t="s">
        <v>12</v>
      </c>
      <c r="D2" s="3" t="s">
        <v>20</v>
      </c>
      <c r="E2" s="3" t="s">
        <v>21</v>
      </c>
      <c r="F2" s="20"/>
      <c r="G2" s="20"/>
      <c r="H2" s="17"/>
      <c r="I2" s="20"/>
      <c r="J2" s="20"/>
      <c r="K2" s="20"/>
    </row>
    <row r="3" spans="1:13" ht="12" x14ac:dyDescent="0.2">
      <c r="A3" s="13">
        <v>1</v>
      </c>
      <c r="B3" s="14" t="s">
        <v>14</v>
      </c>
      <c r="C3" s="4">
        <v>74550</v>
      </c>
      <c r="D3" s="4">
        <v>76100</v>
      </c>
      <c r="E3" s="4">
        <v>77400</v>
      </c>
      <c r="F3" s="4">
        <f>ROUND(AVERAGE(C3:E3),2)</f>
        <v>76016.67</v>
      </c>
      <c r="G3" s="5">
        <v>4</v>
      </c>
      <c r="H3" s="5" t="s">
        <v>11</v>
      </c>
      <c r="I3" s="4">
        <f t="shared" ref="I3:I9" si="0">STDEV(C3:E3)</f>
        <v>1426.8263150549662</v>
      </c>
      <c r="J3" s="6">
        <f t="shared" ref="J3:J9" si="1">I3/F3</f>
        <v>1.8769913428922449E-2</v>
      </c>
      <c r="K3" s="16">
        <f t="shared" ref="K3:K9" si="2">F3*G3</f>
        <v>304066.68</v>
      </c>
      <c r="L3" s="7"/>
      <c r="M3" s="8"/>
    </row>
    <row r="4" spans="1:13" ht="37.5" customHeight="1" x14ac:dyDescent="0.2">
      <c r="A4" s="13">
        <v>2</v>
      </c>
      <c r="B4" s="18" t="s">
        <v>13</v>
      </c>
      <c r="C4" s="4">
        <v>25200</v>
      </c>
      <c r="D4" s="4">
        <v>25700</v>
      </c>
      <c r="E4" s="4">
        <v>26200</v>
      </c>
      <c r="F4" s="4">
        <f t="shared" ref="F4:F9" si="3">ROUND(AVERAGE(C4:E4),2)</f>
        <v>25700</v>
      </c>
      <c r="G4" s="5">
        <v>1</v>
      </c>
      <c r="H4" s="5" t="s">
        <v>11</v>
      </c>
      <c r="I4" s="4">
        <f t="shared" si="0"/>
        <v>500</v>
      </c>
      <c r="J4" s="6">
        <f t="shared" si="1"/>
        <v>1.9455252918287938E-2</v>
      </c>
      <c r="K4" s="16">
        <f t="shared" si="2"/>
        <v>25700</v>
      </c>
      <c r="L4" s="7"/>
      <c r="M4" s="8"/>
    </row>
    <row r="5" spans="1:13" ht="24" x14ac:dyDescent="0.2">
      <c r="A5" s="13">
        <v>3</v>
      </c>
      <c r="B5" s="14" t="s">
        <v>15</v>
      </c>
      <c r="C5" s="4">
        <v>16800</v>
      </c>
      <c r="D5" s="4">
        <v>17200</v>
      </c>
      <c r="E5" s="4">
        <v>17500</v>
      </c>
      <c r="F5" s="4">
        <f t="shared" si="3"/>
        <v>17166.669999999998</v>
      </c>
      <c r="G5" s="5">
        <v>1</v>
      </c>
      <c r="H5" s="5" t="s">
        <v>11</v>
      </c>
      <c r="I5" s="4">
        <f t="shared" si="0"/>
        <v>351.18845842842467</v>
      </c>
      <c r="J5" s="6">
        <f t="shared" si="1"/>
        <v>2.0457576130281801E-2</v>
      </c>
      <c r="K5" s="16">
        <f t="shared" si="2"/>
        <v>17166.669999999998</v>
      </c>
      <c r="L5" s="7"/>
      <c r="M5" s="8"/>
    </row>
    <row r="6" spans="1:13" ht="12" x14ac:dyDescent="0.2">
      <c r="A6" s="13">
        <v>4</v>
      </c>
      <c r="B6" s="14" t="s">
        <v>16</v>
      </c>
      <c r="C6" s="4">
        <v>180</v>
      </c>
      <c r="D6" s="4">
        <v>181</v>
      </c>
      <c r="E6" s="4">
        <v>185</v>
      </c>
      <c r="F6" s="4">
        <f t="shared" si="3"/>
        <v>182</v>
      </c>
      <c r="G6" s="5">
        <v>10</v>
      </c>
      <c r="H6" s="5" t="s">
        <v>11</v>
      </c>
      <c r="I6" s="4">
        <f t="shared" si="0"/>
        <v>2.6457513110645907</v>
      </c>
      <c r="J6" s="6">
        <f t="shared" si="1"/>
        <v>1.453709511573951E-2</v>
      </c>
      <c r="K6" s="16">
        <f t="shared" si="2"/>
        <v>1820</v>
      </c>
      <c r="L6" s="7"/>
      <c r="M6" s="8"/>
    </row>
    <row r="7" spans="1:13" ht="24" x14ac:dyDescent="0.2">
      <c r="A7" s="13">
        <v>5</v>
      </c>
      <c r="B7" s="14" t="s">
        <v>17</v>
      </c>
      <c r="C7" s="4">
        <v>715</v>
      </c>
      <c r="D7" s="4">
        <v>730</v>
      </c>
      <c r="E7" s="4">
        <v>740</v>
      </c>
      <c r="F7" s="4">
        <f t="shared" si="3"/>
        <v>728.33</v>
      </c>
      <c r="G7" s="5">
        <v>5</v>
      </c>
      <c r="H7" s="5" t="s">
        <v>11</v>
      </c>
      <c r="I7" s="4">
        <f t="shared" si="0"/>
        <v>12.583057392117917</v>
      </c>
      <c r="J7" s="6">
        <f t="shared" si="1"/>
        <v>1.7276588074249196E-2</v>
      </c>
      <c r="K7" s="16">
        <f t="shared" si="2"/>
        <v>3641.65</v>
      </c>
      <c r="L7" s="7"/>
      <c r="M7" s="8"/>
    </row>
    <row r="8" spans="1:13" ht="27.75" customHeight="1" x14ac:dyDescent="0.2">
      <c r="A8" s="13">
        <v>6</v>
      </c>
      <c r="B8" s="18" t="s">
        <v>18</v>
      </c>
      <c r="C8" s="4">
        <v>410</v>
      </c>
      <c r="D8" s="4">
        <v>420</v>
      </c>
      <c r="E8" s="4">
        <v>425</v>
      </c>
      <c r="F8" s="4">
        <f t="shared" si="3"/>
        <v>418.33</v>
      </c>
      <c r="G8" s="5">
        <v>5</v>
      </c>
      <c r="H8" s="5" t="s">
        <v>11</v>
      </c>
      <c r="I8" s="4">
        <f t="shared" si="0"/>
        <v>7.6376261582597333</v>
      </c>
      <c r="J8" s="6">
        <f t="shared" si="1"/>
        <v>1.8257419162526555E-2</v>
      </c>
      <c r="K8" s="16">
        <f t="shared" si="2"/>
        <v>2091.65</v>
      </c>
      <c r="L8" s="7"/>
      <c r="M8" s="8"/>
    </row>
    <row r="9" spans="1:13" ht="14.25" customHeight="1" x14ac:dyDescent="0.2">
      <c r="A9" s="13">
        <v>7</v>
      </c>
      <c r="B9" s="18" t="s">
        <v>19</v>
      </c>
      <c r="C9" s="4">
        <v>70350</v>
      </c>
      <c r="D9" s="4">
        <v>71700</v>
      </c>
      <c r="E9" s="4">
        <v>73000</v>
      </c>
      <c r="F9" s="4">
        <f t="shared" si="3"/>
        <v>71683.33</v>
      </c>
      <c r="G9" s="5">
        <v>2</v>
      </c>
      <c r="H9" s="5" t="s">
        <v>11</v>
      </c>
      <c r="I9" s="4">
        <f t="shared" si="0"/>
        <v>1325.0786140200639</v>
      </c>
      <c r="J9" s="6">
        <f t="shared" si="1"/>
        <v>1.8485171015633118E-2</v>
      </c>
      <c r="K9" s="16">
        <f t="shared" si="2"/>
        <v>143366.66</v>
      </c>
      <c r="L9" s="7"/>
      <c r="M9" s="8"/>
    </row>
    <row r="10" spans="1:13" x14ac:dyDescent="0.2">
      <c r="A10" s="12"/>
      <c r="B10" s="23" t="s">
        <v>7</v>
      </c>
      <c r="C10" s="24"/>
      <c r="D10" s="24"/>
      <c r="E10" s="24"/>
      <c r="F10" s="24"/>
      <c r="G10" s="24"/>
      <c r="H10" s="24"/>
      <c r="I10" s="24"/>
      <c r="J10" s="25"/>
      <c r="K10" s="9">
        <f>SUM(K3:K9)</f>
        <v>497853.31000000006</v>
      </c>
    </row>
    <row r="14" spans="1:13" x14ac:dyDescent="0.2">
      <c r="C14" s="10"/>
      <c r="D14" s="10"/>
      <c r="E14" s="10"/>
    </row>
    <row r="15" spans="1:13" x14ac:dyDescent="0.2">
      <c r="C15" s="10"/>
      <c r="D15" s="10"/>
      <c r="E15" s="10"/>
    </row>
  </sheetData>
  <mergeCells count="8">
    <mergeCell ref="B10:J10"/>
    <mergeCell ref="B1:B2"/>
    <mergeCell ref="J1:J2"/>
    <mergeCell ref="A1:A2"/>
    <mergeCell ref="K1:K2"/>
    <mergeCell ref="G1:G2"/>
    <mergeCell ref="F1:F2"/>
    <mergeCell ref="I1:I2"/>
  </mergeCells>
  <pageMargins left="0.39370078740157483" right="0.43307086614173229" top="0.74803149606299213" bottom="0.74803149606299213" header="0.31496062992125984" footer="0.31496062992125984"/>
  <pageSetup paperSize="9" scale="89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1</vt:i4>
      </vt:variant>
    </vt:vector>
  </HeadingPairs>
  <TitlesOfParts>
    <vt:vector size="3" baseType="lpstr">
      <vt:lpstr>НМЦК </vt:lpstr>
      <vt:lpstr>Лист1</vt:lpstr>
      <vt:lpstr>'НМЦК '!Область_печати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2026-08-28T08:01:48Z</dcterms:modified>
</cp:coreProperties>
</file>