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КОНТРАКТЫ 2022 - 44-ФЗ\!!!КОНТРАКТЫ  44-ФЗ\2026 ГОД\Радэк Поверка\"/>
    </mc:Choice>
  </mc:AlternateContent>
  <xr:revisionPtr revIDLastSave="0" documentId="13_ncr:1_{A88B6EFC-9171-4AC6-A35A-58C201DD02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4" r:id="rId1"/>
    <sheet name="Лист2" sheetId="6" r:id="rId2"/>
    <sheet name="Лист3" sheetId="7" r:id="rId3"/>
  </sheets>
  <calcPr calcId="191029" refMode="R1C1"/>
</workbook>
</file>

<file path=xl/calcChain.xml><?xml version="1.0" encoding="utf-8"?>
<calcChain xmlns="http://schemas.openxmlformats.org/spreadsheetml/2006/main">
  <c r="R68" i="6" l="1"/>
  <c r="R2" i="6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1" i="6"/>
  <c r="I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1" i="6"/>
  <c r="L68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1" i="6"/>
  <c r="A32" i="7"/>
  <c r="G68" i="6"/>
  <c r="G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1" i="6"/>
  <c r="A6" i="4"/>
  <c r="A7" i="4" s="1"/>
  <c r="L7" i="4"/>
  <c r="M7" i="4" s="1"/>
  <c r="N7" i="4" s="1"/>
  <c r="O7" i="4" s="1"/>
  <c r="I7" i="4"/>
  <c r="J7" i="4" s="1"/>
  <c r="K7" i="4" s="1"/>
  <c r="L6" i="4"/>
  <c r="M6" i="4" s="1"/>
  <c r="N6" i="4" s="1"/>
  <c r="O6" i="4" s="1"/>
  <c r="I6" i="4"/>
  <c r="J6" i="4" s="1"/>
  <c r="K6" i="4" s="1"/>
  <c r="L5" i="4"/>
  <c r="M5" i="4" s="1"/>
  <c r="N5" i="4" s="1"/>
  <c r="O5" i="4" s="1"/>
  <c r="I5" i="4"/>
  <c r="J5" i="4" s="1"/>
  <c r="K5" i="4" s="1"/>
  <c r="I68" i="6" l="1"/>
  <c r="O8" i="4"/>
  <c r="I10" i="4" s="1"/>
</calcChain>
</file>

<file path=xl/sharedStrings.xml><?xml version="1.0" encoding="utf-8"?>
<sst xmlns="http://schemas.openxmlformats.org/spreadsheetml/2006/main" count="35" uniqueCount="31">
  <si>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</si>
  <si>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</si>
  <si>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</si>
  <si>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</si>
  <si>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</si>
  <si>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</si>
  <si>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</si>
  <si>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</si>
  <si>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</si>
  <si>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</si>
  <si>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Федеральное государственное бюджетное учреждение науки Федеральный исследовательский центр «Институт биологии южных морей имени А.О.Ковалевского РАН» (ФИЦ ИнБЮМ)</t>
  </si>
  <si>
    <t>ОБОСНОВАНИЕ НАЧАЛЬНОЙ (МАКСИМАЛЬНОЙ) ЦЕНЫ КОНТРАКТА</t>
  </si>
  <si>
    <t>В результате проведенного выше расчета НМЦК составила, руб.:</t>
  </si>
  <si>
    <t>ОКПД2</t>
  </si>
  <si>
    <t>Наименование предмета закупки</t>
  </si>
  <si>
    <t>Ед. изм.</t>
  </si>
  <si>
    <t xml:space="preserve">* Используемый метод определения и обоснования начальной (максимальной) цены Контракта – метод сопоставимых рыночных цен (анализа рынка) (п. 1 ч. 1 ст. 22 Федерального закона от 05.04.2013 № 44-ФЗ). 
ОБОСНОВАНИЕ ВЫБРАННОГО МЕТОДА ОБОСНОВАНИЯ НАЧАЛЬНОЙ (МАКСИМАЛЬНОЙ) ЦЕНЫ КОНТРАКТА: в соответствии со ст.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было проведено исследование рынка методом сопоставимых рыночных цен (анализ рынка) на товары / работы / услуги, соотвествующие предмету закупки, и получено 3 (три) ценовых предложения. </t>
  </si>
  <si>
    <t>Источник ценовой информации (руб./ед.изм.)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</si>
  <si>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</si>
  <si>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№ п/п</t>
  </si>
  <si>
    <t>шт</t>
  </si>
  <si>
    <t>45.20.21.222 - Услуги по ремонту и поверке контрольно-измерительных приборов</t>
  </si>
  <si>
    <t>Поверка спектрометра-радиометра гамма-, бета- и альфа-излучения МКГБ-01 «РАДЭК», зав. № 610, инв. № 101001821</t>
  </si>
  <si>
    <t>Поверка спектрометра-радиометра гамма-, бета- и альфа-излучения МКГБ-01 «РАДЭК», зав. № 731, инв. № 101003140</t>
  </si>
  <si>
    <t>Поверка спектрометра-радиометра гамма-, бета- и альфа-излучения МКГБ-01 «РАДЭК», зав. № 802, инв. № 101003565</t>
  </si>
  <si>
    <r>
      <t xml:space="preserve">
Ведущий</t>
    </r>
    <r>
      <rPr>
        <u/>
        <sz val="12"/>
        <rFont val="Times New Roman"/>
        <family val="1"/>
        <charset val="204"/>
      </rPr>
      <t xml:space="preserve"> специалист по закупкам Контрактной службы ОУПОиЗД  ФИЦ ИнБЮМ</t>
    </r>
    <r>
      <rPr>
        <sz val="12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(должность)</t>
    </r>
    <r>
      <rPr>
        <sz val="12"/>
        <rFont val="Times New Roman"/>
        <family val="1"/>
        <charset val="204"/>
      </rPr>
      <t xml:space="preserve">
_________________ /Л.В. Ветрова/
</t>
    </r>
    <r>
      <rPr>
        <sz val="10"/>
        <rFont val="Times New Roman"/>
        <family val="1"/>
        <charset val="204"/>
      </rPr>
      <t>(подпись/расшифровка подписи)</t>
    </r>
    <r>
      <rPr>
        <sz val="12"/>
        <rFont val="Times New Roman"/>
        <family val="1"/>
        <charset val="204"/>
      </rPr>
      <t xml:space="preserve">
«28» мая 2026 г.
</t>
    </r>
  </si>
  <si>
    <t xml:space="preserve">ИЦИ 1
(вх. № 1142 от 13.05.2026)
</t>
  </si>
  <si>
    <t xml:space="preserve">ИТОГО, стартовая цена = 225 000,00 руб. </t>
  </si>
  <si>
    <t xml:space="preserve">ИЦИ 2
(вх. № 1249 от 28.05.2026)
</t>
  </si>
  <si>
    <t xml:space="preserve">ИЦИ 3
(вх. № 1253 от 28.05.2026)
</t>
  </si>
  <si>
    <t>(Двести тридцать две тысячи пятьсот рублей 00 копеек).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</si>
</sst>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9" fillId="2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1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/>
    <xf numFmtId="4" fontId="15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" fontId="0" fillId="0" borderId="0" xfId="0" applyNumberFormat="1"/>
    <xf numFmtId="4" fontId="16" fillId="4" borderId="0" xfId="0" applyNumberFormat="1" applyFont="1" applyFill="1"/>
    <xf numFmtId="4" fontId="5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0" fillId="3" borderId="0" xfId="0" applyFont="1" applyFill="1" applyAlignment="1">
      <alignment vertical="center"/>
    </xf>
    <xf numFmtId="0" fontId="12" fillId="3" borderId="0" xfId="0" applyFont="1" applyFill="1"/>
    <xf numFmtId="0" fontId="13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0" borderId="2" xfId="0" applyFont="1" applyBorder="1" applyAlignment="1">
      <alignment horizontal="center" vertical="top" wrapText="1"/>
    </xf>
    <xf numFmtId="0" fontId="8" fillId="0" borderId="3" xfId="0" applyFont="1" applyBorder="1"/>
    <xf numFmtId="0" fontId="8" fillId="0" borderId="4" xfId="0" applyFont="1" applyBorder="1"/>
    <xf numFmtId="0" fontId="4" fillId="0" borderId="0" xfId="0" applyFont="1" applyAlignment="1">
      <alignment horizontal="right" vertical="center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7" name="Picture 1">
          <a:extLst>
            <a:ext uri="{FF2B5EF4-FFF2-40B4-BE49-F238E27FC236}">
              <a16:creationId xmlns:a16="http://schemas.microsoft.com/office/drawing/2014/main" id="{BC6B8649-FB98-4EDA-D30F-9B4481C5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28" name="Picture 6">
          <a:extLst>
            <a:ext uri="{FF2B5EF4-FFF2-40B4-BE49-F238E27FC236}">
              <a16:creationId xmlns:a16="http://schemas.microsoft.com/office/drawing/2014/main" id="{99FC900E-8F76-9D59-6DAB-B8DC4343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9" name="Picture 1">
          <a:extLst>
            <a:ext uri="{FF2B5EF4-FFF2-40B4-BE49-F238E27FC236}">
              <a16:creationId xmlns:a16="http://schemas.microsoft.com/office/drawing/2014/main" id="{3B4FE925-69A0-3ADB-E81A-17F96290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30" name="Picture 6">
          <a:extLst>
            <a:ext uri="{FF2B5EF4-FFF2-40B4-BE49-F238E27FC236}">
              <a16:creationId xmlns:a16="http://schemas.microsoft.com/office/drawing/2014/main" id="{5FBD2F6A-19A5-2CD5-BC6E-3C782096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8231" name="Picture 1">
          <a:extLst>
            <a:ext uri="{FF2B5EF4-FFF2-40B4-BE49-F238E27FC236}">
              <a16:creationId xmlns:a16="http://schemas.microsoft.com/office/drawing/2014/main" id="{999306B0-8701-40F7-8883-7BC68461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260032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3</xdr:row>
      <xdr:rowOff>942975</xdr:rowOff>
    </xdr:from>
    <xdr:to>
      <xdr:col>9</xdr:col>
      <xdr:colOff>1038225</xdr:colOff>
      <xdr:row>3</xdr:row>
      <xdr:rowOff>1381125</xdr:rowOff>
    </xdr:to>
    <xdr:pic>
      <xdr:nvPicPr>
        <xdr:cNvPr id="8232" name="Picture 2">
          <a:extLst>
            <a:ext uri="{FF2B5EF4-FFF2-40B4-BE49-F238E27FC236}">
              <a16:creationId xmlns:a16="http://schemas.microsoft.com/office/drawing/2014/main" id="{2B515695-ECC1-1E65-2C4E-9DA1C55D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2428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1600200</xdr:rowOff>
    </xdr:from>
    <xdr:to>
      <xdr:col>11</xdr:col>
      <xdr:colOff>1666875</xdr:colOff>
      <xdr:row>3</xdr:row>
      <xdr:rowOff>1962150</xdr:rowOff>
    </xdr:to>
    <xdr:pic>
      <xdr:nvPicPr>
        <xdr:cNvPr id="8233" name="Picture 5">
          <a:extLst>
            <a:ext uri="{FF2B5EF4-FFF2-40B4-BE49-F238E27FC236}">
              <a16:creationId xmlns:a16="http://schemas.microsoft.com/office/drawing/2014/main" id="{01E9FCAC-8FD5-B316-559D-E60858E8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30861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3</xdr:row>
      <xdr:rowOff>1238250</xdr:rowOff>
    </xdr:from>
    <xdr:to>
      <xdr:col>11</xdr:col>
      <xdr:colOff>457200</xdr:colOff>
      <xdr:row>3</xdr:row>
      <xdr:rowOff>1466850</xdr:rowOff>
    </xdr:to>
    <xdr:pic>
      <xdr:nvPicPr>
        <xdr:cNvPr id="8234" name="Picture 6">
          <a:extLst>
            <a:ext uri="{FF2B5EF4-FFF2-40B4-BE49-F238E27FC236}">
              <a16:creationId xmlns:a16="http://schemas.microsoft.com/office/drawing/2014/main" id="{8AB4576F-8D15-6727-E53B-95C311C9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7"/>
  <sheetViews>
    <sheetView tabSelected="1" topLeftCell="A4" zoomScale="84" zoomScaleNormal="84" workbookViewId="0">
      <selection activeCell="B17" sqref="B17:F17"/>
    </sheetView>
  </sheetViews>
  <sheetFormatPr defaultRowHeight="12.75" x14ac:dyDescent="0.2"/>
  <cols>
    <col min="1" max="1" width="5.7109375" style="2" customWidth="1"/>
    <col min="2" max="2" width="43.7109375" style="2" customWidth="1"/>
    <col min="3" max="3" width="33.7109375" style="2" customWidth="1"/>
    <col min="4" max="4" width="8.42578125" style="2" customWidth="1"/>
    <col min="5" max="5" width="8.140625" style="2" customWidth="1"/>
    <col min="6" max="6" width="13.85546875" style="2" customWidth="1"/>
    <col min="7" max="7" width="14.7109375" style="2" customWidth="1"/>
    <col min="8" max="8" width="14.5703125" style="2" customWidth="1"/>
    <col min="9" max="9" width="19.140625" style="2" customWidth="1"/>
    <col min="10" max="10" width="19.7109375" style="2" customWidth="1"/>
    <col min="11" max="11" width="12.5703125" style="2" customWidth="1"/>
    <col min="12" max="12" width="29" style="2" customWidth="1"/>
    <col min="13" max="13" width="16.42578125" style="2" customWidth="1"/>
    <col min="14" max="14" width="13.7109375" style="2" customWidth="1"/>
    <col min="15" max="15" width="13.85546875" style="2" customWidth="1"/>
    <col min="16" max="16" width="3.28515625" style="2" customWidth="1"/>
    <col min="17" max="24" width="9.140625" style="7"/>
    <col min="25" max="16384" width="9.140625" style="2"/>
  </cols>
  <sheetData>
    <row r="1" spans="1:28" ht="39" customHeight="1" x14ac:dyDescent="0.2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41"/>
      <c r="O1" s="41"/>
      <c r="P1" s="7"/>
      <c r="Y1" s="7"/>
      <c r="Z1" s="7"/>
      <c r="AA1" s="7"/>
      <c r="AB1" s="7"/>
    </row>
    <row r="2" spans="1:28" ht="39" customHeight="1" x14ac:dyDescent="0.25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5"/>
      <c r="O2" s="45"/>
      <c r="P2" s="7"/>
      <c r="Y2" s="7"/>
      <c r="Z2" s="7"/>
      <c r="AA2" s="7"/>
      <c r="AB2" s="7"/>
    </row>
    <row r="3" spans="1:28" ht="39" customHeight="1" x14ac:dyDescent="0.2">
      <c r="A3" s="51" t="s">
        <v>19</v>
      </c>
      <c r="B3" s="32" t="s">
        <v>14</v>
      </c>
      <c r="C3" s="42" t="s">
        <v>13</v>
      </c>
      <c r="D3" s="32" t="s">
        <v>15</v>
      </c>
      <c r="E3" s="32" t="s">
        <v>0</v>
      </c>
      <c r="F3" s="32" t="s">
        <v>17</v>
      </c>
      <c r="G3" s="32"/>
      <c r="H3" s="32"/>
      <c r="I3" s="50" t="s">
        <v>8</v>
      </c>
      <c r="J3" s="50"/>
      <c r="K3" s="50"/>
      <c r="L3" s="46" t="s">
        <v>4</v>
      </c>
      <c r="M3" s="47"/>
      <c r="N3" s="47"/>
      <c r="O3" s="48"/>
    </row>
    <row r="4" spans="1:28" ht="159" customHeight="1" thickBot="1" x14ac:dyDescent="0.25">
      <c r="A4" s="51"/>
      <c r="B4" s="32"/>
      <c r="C4" s="43"/>
      <c r="D4" s="32"/>
      <c r="E4" s="32"/>
      <c r="F4" s="23" t="s">
        <v>26</v>
      </c>
      <c r="G4" s="23" t="s">
        <v>28</v>
      </c>
      <c r="H4" s="23" t="s">
        <v>29</v>
      </c>
      <c r="I4" s="3" t="s">
        <v>3</v>
      </c>
      <c r="J4" s="3" t="s">
        <v>1</v>
      </c>
      <c r="K4" s="3" t="s">
        <v>2</v>
      </c>
      <c r="L4" s="1" t="s">
        <v>9</v>
      </c>
      <c r="M4" s="4" t="s">
        <v>5</v>
      </c>
      <c r="N4" s="4" t="s">
        <v>6</v>
      </c>
      <c r="O4" s="4" t="s">
        <v>7</v>
      </c>
    </row>
    <row r="5" spans="1:28" s="26" customFormat="1" ht="48" customHeight="1" thickBot="1" x14ac:dyDescent="0.3">
      <c r="A5" s="24">
        <v>1</v>
      </c>
      <c r="B5" s="52" t="s">
        <v>22</v>
      </c>
      <c r="C5" s="19" t="s">
        <v>21</v>
      </c>
      <c r="D5" s="25" t="s">
        <v>20</v>
      </c>
      <c r="E5" s="19">
        <v>1</v>
      </c>
      <c r="F5" s="22">
        <v>75000</v>
      </c>
      <c r="G5" s="30">
        <v>78500</v>
      </c>
      <c r="H5" s="20">
        <v>79000</v>
      </c>
      <c r="I5" s="8">
        <f t="shared" ref="I5:I7" si="0">AVERAGE(F5:H5)</f>
        <v>77500</v>
      </c>
      <c r="J5" s="16">
        <f t="shared" ref="J5:J7" si="1">SQRT(((SUM((POWER(F5-I5,2)),(POWER(G5-I5,2)),(POWER(H5-I5,2)))/(COLUMNS(F5:H5)-1))))</f>
        <v>2179.4494717703369</v>
      </c>
      <c r="K5" s="16">
        <f t="shared" ref="K5:K7" si="2">J5/I5*100</f>
        <v>2.8121928668004346</v>
      </c>
      <c r="L5" s="16">
        <f t="shared" ref="L5:L7" si="3">((E5/3)*(SUM(F5:H5)))</f>
        <v>77500</v>
      </c>
      <c r="M5" s="16">
        <f t="shared" ref="M5:M7" si="4">L5/E5</f>
        <v>77500</v>
      </c>
      <c r="N5" s="16">
        <f t="shared" ref="N5:N7" si="5">ROUND(M5,2)</f>
        <v>77500</v>
      </c>
      <c r="O5" s="16">
        <f t="shared" ref="O5:O7" si="6">N5*E5</f>
        <v>77500</v>
      </c>
      <c r="Q5" s="27"/>
      <c r="R5" s="27"/>
      <c r="S5" s="27"/>
      <c r="T5" s="27"/>
      <c r="U5" s="27"/>
      <c r="V5" s="27"/>
      <c r="W5" s="27"/>
      <c r="X5" s="27"/>
    </row>
    <row r="6" spans="1:28" s="26" customFormat="1" ht="58.5" customHeight="1" thickBot="1" x14ac:dyDescent="0.3">
      <c r="A6" s="24">
        <f>A5+1</f>
        <v>2</v>
      </c>
      <c r="B6" s="53" t="s">
        <v>23</v>
      </c>
      <c r="C6" s="19" t="s">
        <v>21</v>
      </c>
      <c r="D6" s="25" t="s">
        <v>20</v>
      </c>
      <c r="E6" s="19">
        <v>1</v>
      </c>
      <c r="F6" s="22">
        <v>75000</v>
      </c>
      <c r="G6" s="30">
        <v>78500</v>
      </c>
      <c r="H6" s="20">
        <v>79000</v>
      </c>
      <c r="I6" s="8">
        <f t="shared" si="0"/>
        <v>77500</v>
      </c>
      <c r="J6" s="16">
        <f t="shared" si="1"/>
        <v>2179.4494717703369</v>
      </c>
      <c r="K6" s="16">
        <f t="shared" si="2"/>
        <v>2.8121928668004346</v>
      </c>
      <c r="L6" s="16">
        <f t="shared" si="3"/>
        <v>77500</v>
      </c>
      <c r="M6" s="16">
        <f t="shared" si="4"/>
        <v>77500</v>
      </c>
      <c r="N6" s="16">
        <f t="shared" si="5"/>
        <v>77500</v>
      </c>
      <c r="O6" s="16">
        <f t="shared" si="6"/>
        <v>77500</v>
      </c>
      <c r="Q6" s="27"/>
      <c r="R6" s="27"/>
      <c r="S6" s="27"/>
      <c r="T6" s="27"/>
      <c r="U6" s="27"/>
      <c r="V6" s="27"/>
      <c r="W6" s="27"/>
      <c r="X6" s="27"/>
    </row>
    <row r="7" spans="1:28" s="26" customFormat="1" ht="57" customHeight="1" thickBot="1" x14ac:dyDescent="0.3">
      <c r="A7" s="24">
        <f t="shared" ref="A7" si="7">A6+1</f>
        <v>3</v>
      </c>
      <c r="B7" s="53" t="s">
        <v>24</v>
      </c>
      <c r="C7" s="19" t="s">
        <v>21</v>
      </c>
      <c r="D7" s="25" t="s">
        <v>20</v>
      </c>
      <c r="E7" s="19">
        <v>1</v>
      </c>
      <c r="F7" s="22">
        <v>75000</v>
      </c>
      <c r="G7" s="30">
        <v>78500</v>
      </c>
      <c r="H7" s="20">
        <v>79000</v>
      </c>
      <c r="I7" s="8">
        <f t="shared" si="0"/>
        <v>77500</v>
      </c>
      <c r="J7" s="16">
        <f t="shared" si="1"/>
        <v>2179.4494717703369</v>
      </c>
      <c r="K7" s="16">
        <f t="shared" si="2"/>
        <v>2.8121928668004346</v>
      </c>
      <c r="L7" s="16">
        <f t="shared" si="3"/>
        <v>77500</v>
      </c>
      <c r="M7" s="16">
        <f t="shared" si="4"/>
        <v>77500</v>
      </c>
      <c r="N7" s="16">
        <f t="shared" si="5"/>
        <v>77500</v>
      </c>
      <c r="O7" s="16">
        <f t="shared" si="6"/>
        <v>77500</v>
      </c>
      <c r="Q7" s="27"/>
      <c r="R7" s="27"/>
      <c r="S7" s="27"/>
      <c r="T7" s="27"/>
      <c r="U7" s="27"/>
      <c r="V7" s="27"/>
      <c r="W7" s="27"/>
      <c r="X7" s="27"/>
    </row>
    <row r="8" spans="1:28" ht="18" customHeight="1" x14ac:dyDescent="0.25">
      <c r="A8" s="15"/>
      <c r="B8" s="15"/>
      <c r="C8" s="15"/>
      <c r="D8" s="15"/>
      <c r="E8" s="15"/>
      <c r="F8" s="14"/>
      <c r="G8" s="14"/>
      <c r="H8" s="14"/>
      <c r="I8" s="15"/>
      <c r="J8" s="15"/>
      <c r="K8" s="15"/>
      <c r="L8" s="15"/>
      <c r="M8" s="15"/>
      <c r="N8" s="15"/>
      <c r="O8" s="21">
        <f>SUM(O5:O7)</f>
        <v>232500</v>
      </c>
    </row>
    <row r="10" spans="1:28" ht="15.75" customHeight="1" x14ac:dyDescent="0.3">
      <c r="A10" s="49" t="s">
        <v>12</v>
      </c>
      <c r="B10" s="49"/>
      <c r="C10" s="49"/>
      <c r="D10" s="49"/>
      <c r="E10" s="49"/>
      <c r="F10" s="49"/>
      <c r="G10" s="49"/>
      <c r="H10" s="49"/>
      <c r="I10" s="18">
        <f>O8</f>
        <v>232500</v>
      </c>
      <c r="J10" s="36" t="s">
        <v>30</v>
      </c>
      <c r="K10" s="37"/>
      <c r="L10" s="37"/>
      <c r="M10" s="37"/>
      <c r="N10" s="37"/>
      <c r="O10" s="37"/>
    </row>
    <row r="11" spans="1:28" ht="15.75" customHeight="1" x14ac:dyDescent="0.2">
      <c r="A11" s="11"/>
      <c r="B11" s="12"/>
      <c r="C11" s="12"/>
      <c r="D11" s="12"/>
      <c r="E11" s="12"/>
      <c r="F11" s="12"/>
      <c r="G11" s="12"/>
      <c r="H11" s="12"/>
      <c r="I11" s="13"/>
      <c r="J11" s="10"/>
      <c r="K11" s="5"/>
      <c r="L11" s="6"/>
      <c r="O11" s="9"/>
    </row>
    <row r="12" spans="1:28" ht="72.75" customHeight="1" x14ac:dyDescent="0.2">
      <c r="A12" s="33" t="s">
        <v>16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5"/>
      <c r="O12" s="35"/>
    </row>
    <row r="13" spans="1:28" ht="18.75" customHeight="1" x14ac:dyDescent="0.2">
      <c r="A13" s="15" t="s">
        <v>18</v>
      </c>
    </row>
    <row r="15" spans="1:28" ht="26.25" x14ac:dyDescent="0.2">
      <c r="B15" s="38" t="s">
        <v>27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7" spans="2:13" ht="98.25" customHeight="1" x14ac:dyDescent="0.2">
      <c r="B17" s="31" t="s">
        <v>25</v>
      </c>
      <c r="C17" s="31"/>
      <c r="D17" s="31"/>
      <c r="E17" s="31"/>
      <c r="F17" s="31"/>
      <c r="I17" s="17"/>
      <c r="M17" s="17"/>
    </row>
  </sheetData>
  <mergeCells count="15">
    <mergeCell ref="A1:O1"/>
    <mergeCell ref="C3:C4"/>
    <mergeCell ref="A2:O2"/>
    <mergeCell ref="L3:O3"/>
    <mergeCell ref="A10:H10"/>
    <mergeCell ref="F3:H3"/>
    <mergeCell ref="I3:K3"/>
    <mergeCell ref="A3:A4"/>
    <mergeCell ref="B17:F17"/>
    <mergeCell ref="B3:B4"/>
    <mergeCell ref="D3:D4"/>
    <mergeCell ref="E3:E4"/>
    <mergeCell ref="A12:O12"/>
    <mergeCell ref="J10:O10"/>
    <mergeCell ref="B15:O15"/>
  </mergeCells>
  <phoneticPr fontId="0" type="noConversion"/>
  <printOptions horizontalCentered="1"/>
  <pageMargins left="0.59055118110236227" right="0.59055118110236227" top="0.78740157480314965" bottom="0.39370078740157483" header="0.31496062992125984" footer="0.31496062992125984"/>
  <pageSetup paperSize="9" scale="1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CA88-B649-4C75-8B15-4AC459FC8895}">
  <dimension ref="A1:R69"/>
  <sheetViews>
    <sheetView topLeftCell="A43" workbookViewId="0">
      <selection activeCell="G68" sqref="G68"/>
    </sheetView>
  </sheetViews>
  <sheetFormatPr defaultRowHeight="15" x14ac:dyDescent="0.25"/>
  <cols>
    <col min="7" max="7" width="10" bestFit="1" customWidth="1"/>
    <col min="9" max="9" width="12" customWidth="1"/>
    <col min="12" max="12" width="10" bestFit="1" customWidth="1"/>
    <col min="18" max="18" width="10" bestFit="1" customWidth="1"/>
  </cols>
  <sheetData>
    <row r="1" spans="1:18" x14ac:dyDescent="0.25">
      <c r="A1" s="19">
        <v>4</v>
      </c>
      <c r="B1" s="20">
        <v>525</v>
      </c>
      <c r="C1" s="20">
        <v>556.5</v>
      </c>
      <c r="D1" s="22">
        <v>612.15</v>
      </c>
      <c r="G1" s="28">
        <f>A1*B1</f>
        <v>2100</v>
      </c>
      <c r="H1" s="28"/>
      <c r="I1" s="20">
        <f>A1*C1</f>
        <v>2226</v>
      </c>
      <c r="J1" s="28"/>
      <c r="K1" s="28"/>
      <c r="L1" s="28">
        <f>A1*D1</f>
        <v>2448.6</v>
      </c>
      <c r="P1" s="20">
        <v>556.5</v>
      </c>
      <c r="R1" s="28">
        <f>A1*P1</f>
        <v>2226</v>
      </c>
    </row>
    <row r="2" spans="1:18" x14ac:dyDescent="0.25">
      <c r="A2" s="19">
        <v>2</v>
      </c>
      <c r="B2" s="20">
        <v>525</v>
      </c>
      <c r="C2" s="20">
        <v>556.5</v>
      </c>
      <c r="D2" s="22">
        <v>612.15</v>
      </c>
      <c r="G2" s="28">
        <f t="shared" ref="G2:G65" si="0">A2*B2</f>
        <v>1050</v>
      </c>
      <c r="H2" s="28"/>
      <c r="I2" s="20">
        <f t="shared" ref="I2:I65" si="1">A2*C2</f>
        <v>1113</v>
      </c>
      <c r="J2" s="28"/>
      <c r="K2" s="28"/>
      <c r="L2" s="28">
        <f t="shared" ref="L2:L65" si="2">A2*D2</f>
        <v>1224.3</v>
      </c>
      <c r="P2" s="20">
        <v>556.5</v>
      </c>
      <c r="R2" s="28">
        <f t="shared" ref="R2:R65" si="3">A2*P2</f>
        <v>1113</v>
      </c>
    </row>
    <row r="3" spans="1:18" x14ac:dyDescent="0.25">
      <c r="A3" s="19">
        <v>3</v>
      </c>
      <c r="B3" s="20">
        <v>735</v>
      </c>
      <c r="C3" s="20">
        <v>770.1</v>
      </c>
      <c r="D3" s="22">
        <v>847.11</v>
      </c>
      <c r="G3" s="28">
        <f t="shared" si="0"/>
        <v>2205</v>
      </c>
      <c r="H3" s="28"/>
      <c r="I3" s="20">
        <f t="shared" si="1"/>
        <v>2310.3000000000002</v>
      </c>
      <c r="J3" s="28"/>
      <c r="K3" s="28"/>
      <c r="L3" s="28">
        <f t="shared" si="2"/>
        <v>2541.33</v>
      </c>
      <c r="P3" s="20">
        <v>770.1</v>
      </c>
      <c r="R3" s="28">
        <f t="shared" si="3"/>
        <v>2310.3000000000002</v>
      </c>
    </row>
    <row r="4" spans="1:18" x14ac:dyDescent="0.25">
      <c r="A4" s="19">
        <v>4</v>
      </c>
      <c r="B4" s="20">
        <v>577.5</v>
      </c>
      <c r="C4" s="20">
        <v>612.15</v>
      </c>
      <c r="D4" s="22">
        <v>673.37</v>
      </c>
      <c r="G4" s="28">
        <f t="shared" si="0"/>
        <v>2310</v>
      </c>
      <c r="H4" s="28"/>
      <c r="I4" s="20">
        <f t="shared" si="1"/>
        <v>2448.6</v>
      </c>
      <c r="J4" s="28"/>
      <c r="K4" s="28"/>
      <c r="L4" s="28">
        <f t="shared" si="2"/>
        <v>2693.48</v>
      </c>
      <c r="P4" s="20">
        <v>612.15</v>
      </c>
      <c r="R4" s="28">
        <f t="shared" si="3"/>
        <v>2448.6</v>
      </c>
    </row>
    <row r="5" spans="1:18" x14ac:dyDescent="0.25">
      <c r="A5" s="19">
        <v>2</v>
      </c>
      <c r="B5" s="20">
        <v>735</v>
      </c>
      <c r="C5" s="20">
        <v>779.1</v>
      </c>
      <c r="D5" s="22">
        <v>857.01</v>
      </c>
      <c r="G5" s="28">
        <f t="shared" si="0"/>
        <v>1470</v>
      </c>
      <c r="H5" s="28"/>
      <c r="I5" s="20">
        <f t="shared" si="1"/>
        <v>1558.2</v>
      </c>
      <c r="J5" s="28"/>
      <c r="K5" s="28"/>
      <c r="L5" s="28">
        <f t="shared" si="2"/>
        <v>1714.02</v>
      </c>
      <c r="P5" s="20">
        <v>779.1</v>
      </c>
      <c r="R5" s="28">
        <f t="shared" si="3"/>
        <v>1558.2</v>
      </c>
    </row>
    <row r="6" spans="1:18" x14ac:dyDescent="0.25">
      <c r="A6" s="19">
        <v>3</v>
      </c>
      <c r="B6" s="20">
        <v>583.79999999999995</v>
      </c>
      <c r="C6" s="20">
        <v>618.83000000000004</v>
      </c>
      <c r="D6" s="22">
        <v>680.71</v>
      </c>
      <c r="G6" s="28">
        <f t="shared" si="0"/>
        <v>1751.3999999999999</v>
      </c>
      <c r="H6" s="28"/>
      <c r="I6" s="20">
        <f t="shared" si="1"/>
        <v>1856.4900000000002</v>
      </c>
      <c r="J6" s="28"/>
      <c r="K6" s="28"/>
      <c r="L6" s="28">
        <f t="shared" si="2"/>
        <v>2042.13</v>
      </c>
      <c r="P6" s="20">
        <v>618.83000000000004</v>
      </c>
      <c r="R6" s="28">
        <f t="shared" si="3"/>
        <v>1856.4900000000002</v>
      </c>
    </row>
    <row r="7" spans="1:18" x14ac:dyDescent="0.25">
      <c r="A7" s="19">
        <v>6</v>
      </c>
      <c r="B7" s="20">
        <v>1325.1</v>
      </c>
      <c r="C7" s="20">
        <v>1404.61</v>
      </c>
      <c r="D7" s="22">
        <v>1545.07</v>
      </c>
      <c r="G7" s="28">
        <f t="shared" si="0"/>
        <v>7950.5999999999995</v>
      </c>
      <c r="H7" s="28"/>
      <c r="I7" s="20">
        <f t="shared" si="1"/>
        <v>8427.66</v>
      </c>
      <c r="J7" s="28"/>
      <c r="K7" s="28"/>
      <c r="L7" s="28">
        <f t="shared" si="2"/>
        <v>9270.42</v>
      </c>
      <c r="P7" s="20">
        <v>1404.61</v>
      </c>
      <c r="R7" s="28">
        <f t="shared" si="3"/>
        <v>8427.66</v>
      </c>
    </row>
    <row r="8" spans="1:18" x14ac:dyDescent="0.25">
      <c r="A8" s="19">
        <v>1</v>
      </c>
      <c r="B8" s="20">
        <v>987</v>
      </c>
      <c r="C8" s="20">
        <v>1046.22</v>
      </c>
      <c r="D8" s="22">
        <v>1150.8399999999999</v>
      </c>
      <c r="G8" s="28">
        <f t="shared" si="0"/>
        <v>987</v>
      </c>
      <c r="H8" s="28"/>
      <c r="I8" s="20">
        <f t="shared" si="1"/>
        <v>1046.22</v>
      </c>
      <c r="J8" s="28"/>
      <c r="K8" s="28"/>
      <c r="L8" s="28">
        <f t="shared" si="2"/>
        <v>1150.8399999999999</v>
      </c>
      <c r="P8" s="20">
        <v>1046.22</v>
      </c>
      <c r="R8" s="28">
        <f t="shared" si="3"/>
        <v>1046.22</v>
      </c>
    </row>
    <row r="9" spans="1:18" x14ac:dyDescent="0.25">
      <c r="A9" s="19">
        <v>20</v>
      </c>
      <c r="B9" s="20">
        <v>420</v>
      </c>
      <c r="C9" s="20">
        <v>445.2</v>
      </c>
      <c r="D9" s="22">
        <v>489.72</v>
      </c>
      <c r="G9" s="28">
        <f t="shared" si="0"/>
        <v>8400</v>
      </c>
      <c r="H9" s="28"/>
      <c r="I9" s="20">
        <f t="shared" si="1"/>
        <v>8904</v>
      </c>
      <c r="J9" s="28"/>
      <c r="K9" s="28"/>
      <c r="L9" s="28">
        <f t="shared" si="2"/>
        <v>9794.4000000000015</v>
      </c>
      <c r="P9" s="20">
        <v>445.2</v>
      </c>
      <c r="R9" s="28">
        <f t="shared" si="3"/>
        <v>8904</v>
      </c>
    </row>
    <row r="10" spans="1:18" x14ac:dyDescent="0.25">
      <c r="A10" s="19">
        <v>3</v>
      </c>
      <c r="B10" s="20">
        <v>2417.1</v>
      </c>
      <c r="C10" s="20">
        <v>2562.13</v>
      </c>
      <c r="D10" s="22">
        <v>2818.34</v>
      </c>
      <c r="G10" s="28">
        <f t="shared" si="0"/>
        <v>7251.2999999999993</v>
      </c>
      <c r="H10" s="28"/>
      <c r="I10" s="20">
        <f t="shared" si="1"/>
        <v>7686.39</v>
      </c>
      <c r="J10" s="28"/>
      <c r="K10" s="28"/>
      <c r="L10" s="28">
        <f t="shared" si="2"/>
        <v>8455.02</v>
      </c>
      <c r="P10" s="20">
        <v>2562.13</v>
      </c>
      <c r="R10" s="28">
        <f t="shared" si="3"/>
        <v>7686.39</v>
      </c>
    </row>
    <row r="11" spans="1:18" x14ac:dyDescent="0.25">
      <c r="A11" s="19">
        <v>3</v>
      </c>
      <c r="B11" s="20">
        <v>2555.6999999999998</v>
      </c>
      <c r="C11" s="20">
        <v>2704.04</v>
      </c>
      <c r="D11" s="22">
        <v>2974.44</v>
      </c>
      <c r="G11" s="28">
        <f t="shared" si="0"/>
        <v>7667.0999999999995</v>
      </c>
      <c r="H11" s="28"/>
      <c r="I11" s="20">
        <f t="shared" si="1"/>
        <v>8112.12</v>
      </c>
      <c r="J11" s="28"/>
      <c r="K11" s="28"/>
      <c r="L11" s="28">
        <f t="shared" si="2"/>
        <v>8923.32</v>
      </c>
      <c r="P11" s="20">
        <v>2704.04</v>
      </c>
      <c r="R11" s="28">
        <f t="shared" si="3"/>
        <v>8112.12</v>
      </c>
    </row>
    <row r="12" spans="1:18" x14ac:dyDescent="0.25">
      <c r="A12" s="19">
        <v>3</v>
      </c>
      <c r="B12" s="20">
        <v>1226.4000000000001</v>
      </c>
      <c r="C12" s="20">
        <v>1299.98</v>
      </c>
      <c r="D12" s="22">
        <v>1429.98</v>
      </c>
      <c r="G12" s="28">
        <f t="shared" si="0"/>
        <v>3679.2000000000003</v>
      </c>
      <c r="H12" s="28"/>
      <c r="I12" s="20">
        <f t="shared" si="1"/>
        <v>3899.94</v>
      </c>
      <c r="J12" s="28"/>
      <c r="K12" s="28"/>
      <c r="L12" s="28">
        <f t="shared" si="2"/>
        <v>4289.9400000000005</v>
      </c>
      <c r="P12" s="20">
        <v>1299.98</v>
      </c>
      <c r="R12" s="28">
        <f t="shared" si="3"/>
        <v>3899.94</v>
      </c>
    </row>
    <row r="13" spans="1:18" x14ac:dyDescent="0.25">
      <c r="A13" s="19">
        <v>4</v>
      </c>
      <c r="B13" s="20">
        <v>3450.3</v>
      </c>
      <c r="C13" s="20">
        <v>3657.32</v>
      </c>
      <c r="D13" s="22">
        <v>4023.05</v>
      </c>
      <c r="G13" s="28">
        <f t="shared" si="0"/>
        <v>13801.2</v>
      </c>
      <c r="H13" s="28"/>
      <c r="I13" s="20">
        <f t="shared" si="1"/>
        <v>14629.28</v>
      </c>
      <c r="J13" s="28"/>
      <c r="K13" s="28"/>
      <c r="L13" s="28">
        <f t="shared" si="2"/>
        <v>16092.2</v>
      </c>
      <c r="P13" s="20">
        <v>3657.32</v>
      </c>
      <c r="R13" s="28">
        <f t="shared" si="3"/>
        <v>14629.28</v>
      </c>
    </row>
    <row r="14" spans="1:18" x14ac:dyDescent="0.25">
      <c r="A14" s="19">
        <v>4</v>
      </c>
      <c r="B14" s="20">
        <v>5323.5</v>
      </c>
      <c r="C14" s="20">
        <v>5642.91</v>
      </c>
      <c r="D14" s="22">
        <v>6207.2</v>
      </c>
      <c r="G14" s="28">
        <f t="shared" si="0"/>
        <v>21294</v>
      </c>
      <c r="H14" s="28"/>
      <c r="I14" s="20">
        <f t="shared" si="1"/>
        <v>22571.64</v>
      </c>
      <c r="J14" s="28"/>
      <c r="K14" s="28"/>
      <c r="L14" s="28">
        <f t="shared" si="2"/>
        <v>24828.799999999999</v>
      </c>
      <c r="P14" s="20">
        <v>5642.91</v>
      </c>
      <c r="R14" s="28">
        <f t="shared" si="3"/>
        <v>22571.64</v>
      </c>
    </row>
    <row r="15" spans="1:18" x14ac:dyDescent="0.25">
      <c r="A15" s="19">
        <v>2</v>
      </c>
      <c r="B15" s="20">
        <v>16380</v>
      </c>
      <c r="C15" s="20">
        <v>17362.8</v>
      </c>
      <c r="D15" s="22">
        <v>19099.080000000002</v>
      </c>
      <c r="G15" s="28">
        <f t="shared" si="0"/>
        <v>32760</v>
      </c>
      <c r="H15" s="28"/>
      <c r="I15" s="20">
        <f t="shared" si="1"/>
        <v>34725.599999999999</v>
      </c>
      <c r="J15" s="28"/>
      <c r="K15" s="28"/>
      <c r="L15" s="28">
        <f t="shared" si="2"/>
        <v>38198.160000000003</v>
      </c>
      <c r="P15" s="20">
        <v>17362.8</v>
      </c>
      <c r="R15" s="28">
        <f t="shared" si="3"/>
        <v>34725.599999999999</v>
      </c>
    </row>
    <row r="16" spans="1:18" x14ac:dyDescent="0.25">
      <c r="A16" s="19">
        <v>2</v>
      </c>
      <c r="B16" s="20">
        <v>30870</v>
      </c>
      <c r="C16" s="20">
        <v>32722.7</v>
      </c>
      <c r="D16" s="22">
        <v>35994.97</v>
      </c>
      <c r="G16" s="28">
        <f t="shared" si="0"/>
        <v>61740</v>
      </c>
      <c r="H16" s="28"/>
      <c r="I16" s="20">
        <f t="shared" si="1"/>
        <v>65445.4</v>
      </c>
      <c r="J16" s="28"/>
      <c r="K16" s="28"/>
      <c r="L16" s="28">
        <f t="shared" si="2"/>
        <v>71989.94</v>
      </c>
      <c r="P16" s="20">
        <v>32722.7</v>
      </c>
      <c r="R16" s="28">
        <f t="shared" si="3"/>
        <v>65445.4</v>
      </c>
    </row>
    <row r="17" spans="1:18" x14ac:dyDescent="0.25">
      <c r="A17" s="19">
        <v>2</v>
      </c>
      <c r="B17" s="20">
        <v>4074</v>
      </c>
      <c r="C17" s="20">
        <v>4318.4399999999996</v>
      </c>
      <c r="D17" s="22">
        <v>4750.28</v>
      </c>
      <c r="G17" s="28">
        <f t="shared" si="0"/>
        <v>8148</v>
      </c>
      <c r="H17" s="28"/>
      <c r="I17" s="20">
        <f t="shared" si="1"/>
        <v>8636.8799999999992</v>
      </c>
      <c r="J17" s="28"/>
      <c r="K17" s="28"/>
      <c r="L17" s="28">
        <f t="shared" si="2"/>
        <v>9500.56</v>
      </c>
      <c r="P17" s="20">
        <v>4318.4399999999996</v>
      </c>
      <c r="R17" s="28">
        <f t="shared" si="3"/>
        <v>8636.8799999999992</v>
      </c>
    </row>
    <row r="18" spans="1:18" x14ac:dyDescent="0.25">
      <c r="A18" s="19">
        <v>2</v>
      </c>
      <c r="B18" s="20">
        <v>5376</v>
      </c>
      <c r="C18" s="20">
        <v>5698.56</v>
      </c>
      <c r="D18" s="22">
        <v>6268.42</v>
      </c>
      <c r="G18" s="28">
        <f t="shared" si="0"/>
        <v>10752</v>
      </c>
      <c r="H18" s="28"/>
      <c r="I18" s="20">
        <f t="shared" si="1"/>
        <v>11397.12</v>
      </c>
      <c r="J18" s="28"/>
      <c r="K18" s="28"/>
      <c r="L18" s="28">
        <f t="shared" si="2"/>
        <v>12536.84</v>
      </c>
      <c r="P18" s="20">
        <v>5698.56</v>
      </c>
      <c r="R18" s="28">
        <f t="shared" si="3"/>
        <v>11397.12</v>
      </c>
    </row>
    <row r="19" spans="1:18" x14ac:dyDescent="0.25">
      <c r="A19" s="19">
        <v>20</v>
      </c>
      <c r="B19" s="20">
        <v>273</v>
      </c>
      <c r="C19" s="20">
        <v>289.38</v>
      </c>
      <c r="D19" s="22">
        <v>318.32</v>
      </c>
      <c r="G19" s="28">
        <f t="shared" si="0"/>
        <v>5460</v>
      </c>
      <c r="H19" s="28"/>
      <c r="I19" s="20">
        <f t="shared" si="1"/>
        <v>5787.6</v>
      </c>
      <c r="J19" s="28"/>
      <c r="K19" s="28"/>
      <c r="L19" s="28">
        <f t="shared" si="2"/>
        <v>6366.4</v>
      </c>
      <c r="P19" s="20">
        <v>289.38</v>
      </c>
      <c r="R19" s="28">
        <f t="shared" si="3"/>
        <v>5787.6</v>
      </c>
    </row>
    <row r="20" spans="1:18" x14ac:dyDescent="0.25">
      <c r="A20" s="19">
        <v>20</v>
      </c>
      <c r="B20" s="20">
        <v>997.5</v>
      </c>
      <c r="C20" s="20">
        <v>1057.3499999999999</v>
      </c>
      <c r="D20" s="22">
        <v>1163.0899999999999</v>
      </c>
      <c r="G20" s="28">
        <f t="shared" si="0"/>
        <v>19950</v>
      </c>
      <c r="H20" s="28"/>
      <c r="I20" s="20">
        <f t="shared" si="1"/>
        <v>21147</v>
      </c>
      <c r="J20" s="28"/>
      <c r="K20" s="28"/>
      <c r="L20" s="28">
        <f t="shared" si="2"/>
        <v>23261.8</v>
      </c>
      <c r="P20" s="20">
        <v>1057.3499999999999</v>
      </c>
      <c r="R20" s="28">
        <f t="shared" si="3"/>
        <v>21147</v>
      </c>
    </row>
    <row r="21" spans="1:18" x14ac:dyDescent="0.25">
      <c r="A21" s="19">
        <v>5</v>
      </c>
      <c r="B21" s="20">
        <v>1155</v>
      </c>
      <c r="C21" s="20">
        <v>1224.3800000000001</v>
      </c>
      <c r="D21" s="22">
        <v>1346.82</v>
      </c>
      <c r="G21" s="28">
        <f t="shared" si="0"/>
        <v>5775</v>
      </c>
      <c r="H21" s="28"/>
      <c r="I21" s="20">
        <f t="shared" si="1"/>
        <v>6121.9000000000005</v>
      </c>
      <c r="J21" s="28"/>
      <c r="K21" s="28"/>
      <c r="L21" s="28">
        <f t="shared" si="2"/>
        <v>6734.0999999999995</v>
      </c>
      <c r="P21" s="20">
        <v>1224.3800000000001</v>
      </c>
      <c r="R21" s="28">
        <f t="shared" si="3"/>
        <v>6121.9000000000005</v>
      </c>
    </row>
    <row r="22" spans="1:18" x14ac:dyDescent="0.25">
      <c r="A22" s="19">
        <v>4</v>
      </c>
      <c r="B22" s="20">
        <v>623.70000000000005</v>
      </c>
      <c r="C22" s="20">
        <v>661.12</v>
      </c>
      <c r="D22" s="22">
        <v>727.23</v>
      </c>
      <c r="G22" s="28">
        <f t="shared" si="0"/>
        <v>2494.8000000000002</v>
      </c>
      <c r="H22" s="28"/>
      <c r="I22" s="20">
        <f t="shared" si="1"/>
        <v>2644.48</v>
      </c>
      <c r="J22" s="28"/>
      <c r="K22" s="28"/>
      <c r="L22" s="28">
        <f t="shared" si="2"/>
        <v>2908.92</v>
      </c>
      <c r="P22" s="20">
        <v>661.12</v>
      </c>
      <c r="R22" s="28">
        <f t="shared" si="3"/>
        <v>2644.48</v>
      </c>
    </row>
    <row r="23" spans="1:18" x14ac:dyDescent="0.25">
      <c r="A23" s="19">
        <v>1</v>
      </c>
      <c r="B23" s="20">
        <v>3108</v>
      </c>
      <c r="C23" s="20">
        <v>3294.48</v>
      </c>
      <c r="D23" s="22">
        <v>3623.93</v>
      </c>
      <c r="G23" s="28">
        <f t="shared" si="0"/>
        <v>3108</v>
      </c>
      <c r="H23" s="28"/>
      <c r="I23" s="20">
        <f t="shared" si="1"/>
        <v>3294.48</v>
      </c>
      <c r="J23" s="28"/>
      <c r="K23" s="28"/>
      <c r="L23" s="28">
        <f t="shared" si="2"/>
        <v>3623.93</v>
      </c>
      <c r="P23" s="20">
        <v>3294.48</v>
      </c>
      <c r="R23" s="28">
        <f t="shared" si="3"/>
        <v>3294.48</v>
      </c>
    </row>
    <row r="24" spans="1:18" x14ac:dyDescent="0.25">
      <c r="A24" s="19">
        <v>1</v>
      </c>
      <c r="B24" s="20">
        <v>3108</v>
      </c>
      <c r="C24" s="20">
        <v>3294.48</v>
      </c>
      <c r="D24" s="22">
        <v>3623.93</v>
      </c>
      <c r="G24" s="28">
        <f t="shared" si="0"/>
        <v>3108</v>
      </c>
      <c r="H24" s="28"/>
      <c r="I24" s="20">
        <f t="shared" si="1"/>
        <v>3294.48</v>
      </c>
      <c r="J24" s="28"/>
      <c r="K24" s="28"/>
      <c r="L24" s="28">
        <f t="shared" si="2"/>
        <v>3623.93</v>
      </c>
      <c r="P24" s="20">
        <v>3294.48</v>
      </c>
      <c r="R24" s="28">
        <f t="shared" si="3"/>
        <v>3294.48</v>
      </c>
    </row>
    <row r="25" spans="1:18" x14ac:dyDescent="0.25">
      <c r="A25" s="19">
        <v>1</v>
      </c>
      <c r="B25" s="20">
        <v>4342.8</v>
      </c>
      <c r="C25" s="20">
        <v>4603.37</v>
      </c>
      <c r="D25" s="22">
        <v>5063.71</v>
      </c>
      <c r="G25" s="28">
        <f t="shared" si="0"/>
        <v>4342.8</v>
      </c>
      <c r="H25" s="28"/>
      <c r="I25" s="20">
        <f t="shared" si="1"/>
        <v>4603.37</v>
      </c>
      <c r="J25" s="28"/>
      <c r="K25" s="28"/>
      <c r="L25" s="28">
        <f t="shared" si="2"/>
        <v>5063.71</v>
      </c>
      <c r="P25" s="20">
        <v>4603.37</v>
      </c>
      <c r="R25" s="28">
        <f t="shared" si="3"/>
        <v>4603.37</v>
      </c>
    </row>
    <row r="26" spans="1:18" x14ac:dyDescent="0.25">
      <c r="A26" s="19">
        <v>100</v>
      </c>
      <c r="B26" s="20">
        <v>15.75</v>
      </c>
      <c r="C26" s="20">
        <v>16.7</v>
      </c>
      <c r="D26" s="22">
        <v>18.37</v>
      </c>
      <c r="G26" s="28">
        <f t="shared" si="0"/>
        <v>1575</v>
      </c>
      <c r="H26" s="28"/>
      <c r="I26" s="20">
        <f t="shared" si="1"/>
        <v>1670</v>
      </c>
      <c r="J26" s="28"/>
      <c r="K26" s="28"/>
      <c r="L26" s="28">
        <f t="shared" si="2"/>
        <v>1837</v>
      </c>
      <c r="P26" s="20">
        <v>16.7</v>
      </c>
      <c r="R26" s="28">
        <f t="shared" si="3"/>
        <v>1670</v>
      </c>
    </row>
    <row r="27" spans="1:18" x14ac:dyDescent="0.25">
      <c r="A27" s="19">
        <v>100</v>
      </c>
      <c r="B27" s="20">
        <v>46.2</v>
      </c>
      <c r="C27" s="20">
        <v>48.17</v>
      </c>
      <c r="D27" s="22">
        <v>52.99</v>
      </c>
      <c r="G27" s="28">
        <f t="shared" si="0"/>
        <v>4620</v>
      </c>
      <c r="H27" s="28"/>
      <c r="I27" s="20">
        <f t="shared" si="1"/>
        <v>4817</v>
      </c>
      <c r="J27" s="28"/>
      <c r="K27" s="28"/>
      <c r="L27" s="28">
        <f t="shared" si="2"/>
        <v>5299</v>
      </c>
      <c r="P27" s="20">
        <v>48.17</v>
      </c>
      <c r="R27" s="28">
        <f t="shared" si="3"/>
        <v>4817</v>
      </c>
    </row>
    <row r="28" spans="1:18" x14ac:dyDescent="0.25">
      <c r="A28" s="19">
        <v>100</v>
      </c>
      <c r="B28" s="20">
        <v>44.1</v>
      </c>
      <c r="C28" s="20">
        <v>46.75</v>
      </c>
      <c r="D28" s="22">
        <v>51.43</v>
      </c>
      <c r="G28" s="28">
        <f t="shared" si="0"/>
        <v>4410</v>
      </c>
      <c r="H28" s="28"/>
      <c r="I28" s="20">
        <f t="shared" si="1"/>
        <v>4675</v>
      </c>
      <c r="J28" s="28"/>
      <c r="K28" s="28"/>
      <c r="L28" s="28">
        <f t="shared" si="2"/>
        <v>5143</v>
      </c>
      <c r="P28" s="20">
        <v>46.75</v>
      </c>
      <c r="R28" s="28">
        <f t="shared" si="3"/>
        <v>4675</v>
      </c>
    </row>
    <row r="29" spans="1:18" x14ac:dyDescent="0.25">
      <c r="A29" s="19">
        <v>100</v>
      </c>
      <c r="B29" s="20">
        <v>52.5</v>
      </c>
      <c r="C29" s="20">
        <v>55.65</v>
      </c>
      <c r="D29" s="22">
        <v>61.22</v>
      </c>
      <c r="G29" s="28">
        <f t="shared" si="0"/>
        <v>5250</v>
      </c>
      <c r="H29" s="28"/>
      <c r="I29" s="20">
        <f t="shared" si="1"/>
        <v>5565</v>
      </c>
      <c r="J29" s="28"/>
      <c r="K29" s="28"/>
      <c r="L29" s="28">
        <f t="shared" si="2"/>
        <v>6122</v>
      </c>
      <c r="P29" s="20">
        <v>55.65</v>
      </c>
      <c r="R29" s="28">
        <f t="shared" si="3"/>
        <v>5565</v>
      </c>
    </row>
    <row r="30" spans="1:18" x14ac:dyDescent="0.25">
      <c r="A30" s="19">
        <v>100</v>
      </c>
      <c r="B30" s="20">
        <v>44.1</v>
      </c>
      <c r="C30" s="20">
        <v>46.75</v>
      </c>
      <c r="D30" s="22">
        <v>51.43</v>
      </c>
      <c r="G30" s="28">
        <f t="shared" si="0"/>
        <v>4410</v>
      </c>
      <c r="H30" s="28"/>
      <c r="I30" s="20">
        <f t="shared" si="1"/>
        <v>4675</v>
      </c>
      <c r="J30" s="28"/>
      <c r="K30" s="28"/>
      <c r="L30" s="28">
        <f t="shared" si="2"/>
        <v>5143</v>
      </c>
      <c r="P30" s="20">
        <v>46.75</v>
      </c>
      <c r="R30" s="28">
        <f t="shared" si="3"/>
        <v>4675</v>
      </c>
    </row>
    <row r="31" spans="1:18" x14ac:dyDescent="0.25">
      <c r="A31" s="19">
        <v>100</v>
      </c>
      <c r="B31" s="20">
        <v>50.4</v>
      </c>
      <c r="C31" s="20">
        <v>53.42</v>
      </c>
      <c r="D31" s="22">
        <v>58.76</v>
      </c>
      <c r="G31" s="28">
        <f t="shared" si="0"/>
        <v>5040</v>
      </c>
      <c r="H31" s="28"/>
      <c r="I31" s="20">
        <f t="shared" si="1"/>
        <v>5342</v>
      </c>
      <c r="J31" s="28"/>
      <c r="K31" s="28"/>
      <c r="L31" s="28">
        <f t="shared" si="2"/>
        <v>5876</v>
      </c>
      <c r="P31" s="20">
        <v>53.42</v>
      </c>
      <c r="R31" s="28">
        <f t="shared" si="3"/>
        <v>5342</v>
      </c>
    </row>
    <row r="32" spans="1:18" x14ac:dyDescent="0.25">
      <c r="A32" s="19">
        <v>100</v>
      </c>
      <c r="B32" s="20">
        <v>79.8</v>
      </c>
      <c r="C32" s="20">
        <v>84.59</v>
      </c>
      <c r="D32" s="22">
        <v>93.05</v>
      </c>
      <c r="G32" s="28">
        <f t="shared" si="0"/>
        <v>7980</v>
      </c>
      <c r="H32" s="28"/>
      <c r="I32" s="20">
        <f t="shared" si="1"/>
        <v>8459</v>
      </c>
      <c r="J32" s="28"/>
      <c r="K32" s="28"/>
      <c r="L32" s="28">
        <f t="shared" si="2"/>
        <v>9305</v>
      </c>
      <c r="P32" s="20">
        <v>84.59</v>
      </c>
      <c r="R32" s="28">
        <f t="shared" si="3"/>
        <v>8459</v>
      </c>
    </row>
    <row r="33" spans="1:18" x14ac:dyDescent="0.25">
      <c r="A33" s="19">
        <v>100</v>
      </c>
      <c r="B33" s="20">
        <v>73.5</v>
      </c>
      <c r="C33" s="20">
        <v>77.91</v>
      </c>
      <c r="D33" s="22">
        <v>85.7</v>
      </c>
      <c r="G33" s="28">
        <f t="shared" si="0"/>
        <v>7350</v>
      </c>
      <c r="H33" s="28"/>
      <c r="I33" s="20">
        <f t="shared" si="1"/>
        <v>7791</v>
      </c>
      <c r="J33" s="28"/>
      <c r="K33" s="28"/>
      <c r="L33" s="28">
        <f t="shared" si="2"/>
        <v>8570</v>
      </c>
      <c r="P33" s="20">
        <v>77.91</v>
      </c>
      <c r="R33" s="28">
        <f t="shared" si="3"/>
        <v>7791</v>
      </c>
    </row>
    <row r="34" spans="1:18" x14ac:dyDescent="0.25">
      <c r="A34" s="19">
        <v>60</v>
      </c>
      <c r="B34" s="20">
        <v>252</v>
      </c>
      <c r="C34" s="20">
        <v>267.12</v>
      </c>
      <c r="D34" s="22">
        <v>293.83</v>
      </c>
      <c r="G34" s="28">
        <f t="shared" si="0"/>
        <v>15120</v>
      </c>
      <c r="H34" s="28"/>
      <c r="I34" s="20">
        <f t="shared" si="1"/>
        <v>16027.2</v>
      </c>
      <c r="J34" s="28"/>
      <c r="K34" s="28"/>
      <c r="L34" s="28">
        <f t="shared" si="2"/>
        <v>17629.8</v>
      </c>
      <c r="P34" s="20">
        <v>267.12</v>
      </c>
      <c r="R34" s="28">
        <f t="shared" si="3"/>
        <v>16027.2</v>
      </c>
    </row>
    <row r="35" spans="1:18" x14ac:dyDescent="0.25">
      <c r="A35" s="19">
        <v>2</v>
      </c>
      <c r="B35" s="20">
        <v>262.5</v>
      </c>
      <c r="C35" s="20">
        <v>278.25</v>
      </c>
      <c r="D35" s="22">
        <v>306.08</v>
      </c>
      <c r="G35" s="28">
        <f t="shared" si="0"/>
        <v>525</v>
      </c>
      <c r="H35" s="28"/>
      <c r="I35" s="20">
        <f t="shared" si="1"/>
        <v>556.5</v>
      </c>
      <c r="J35" s="28"/>
      <c r="K35" s="28"/>
      <c r="L35" s="28">
        <f t="shared" si="2"/>
        <v>612.16</v>
      </c>
      <c r="P35" s="20">
        <v>278.25</v>
      </c>
      <c r="R35" s="28">
        <f t="shared" si="3"/>
        <v>556.5</v>
      </c>
    </row>
    <row r="36" spans="1:18" x14ac:dyDescent="0.25">
      <c r="A36" s="19">
        <v>4</v>
      </c>
      <c r="B36" s="20">
        <v>409.5</v>
      </c>
      <c r="C36" s="20">
        <v>434.07</v>
      </c>
      <c r="D36" s="22">
        <v>477.48</v>
      </c>
      <c r="G36" s="28">
        <f t="shared" si="0"/>
        <v>1638</v>
      </c>
      <c r="H36" s="28"/>
      <c r="I36" s="20">
        <f t="shared" si="1"/>
        <v>1736.28</v>
      </c>
      <c r="J36" s="28"/>
      <c r="K36" s="28"/>
      <c r="L36" s="28">
        <f t="shared" si="2"/>
        <v>1909.92</v>
      </c>
      <c r="P36" s="20">
        <v>434.07</v>
      </c>
      <c r="R36" s="28">
        <f t="shared" si="3"/>
        <v>1736.28</v>
      </c>
    </row>
    <row r="37" spans="1:18" x14ac:dyDescent="0.25">
      <c r="A37" s="19">
        <v>4</v>
      </c>
      <c r="B37" s="20">
        <v>619.5</v>
      </c>
      <c r="C37" s="20">
        <v>656.67</v>
      </c>
      <c r="D37" s="22">
        <v>722.34</v>
      </c>
      <c r="G37" s="28">
        <f t="shared" si="0"/>
        <v>2478</v>
      </c>
      <c r="H37" s="28"/>
      <c r="I37" s="20">
        <f t="shared" si="1"/>
        <v>2626.68</v>
      </c>
      <c r="J37" s="28"/>
      <c r="K37" s="28"/>
      <c r="L37" s="28">
        <f t="shared" si="2"/>
        <v>2889.36</v>
      </c>
      <c r="P37" s="20">
        <v>656.67</v>
      </c>
      <c r="R37" s="28">
        <f t="shared" si="3"/>
        <v>2626.68</v>
      </c>
    </row>
    <row r="38" spans="1:18" x14ac:dyDescent="0.25">
      <c r="A38" s="19">
        <v>4</v>
      </c>
      <c r="B38" s="20">
        <v>1375.5</v>
      </c>
      <c r="C38" s="20">
        <v>1458.03</v>
      </c>
      <c r="D38" s="22">
        <v>1603.83</v>
      </c>
      <c r="G38" s="28">
        <f t="shared" si="0"/>
        <v>5502</v>
      </c>
      <c r="H38" s="28"/>
      <c r="I38" s="20">
        <f t="shared" si="1"/>
        <v>5832.12</v>
      </c>
      <c r="J38" s="28"/>
      <c r="K38" s="28"/>
      <c r="L38" s="28">
        <f t="shared" si="2"/>
        <v>6415.32</v>
      </c>
      <c r="P38" s="20">
        <v>1458.03</v>
      </c>
      <c r="R38" s="28">
        <f t="shared" si="3"/>
        <v>5832.12</v>
      </c>
    </row>
    <row r="39" spans="1:18" x14ac:dyDescent="0.25">
      <c r="A39" s="19">
        <v>4</v>
      </c>
      <c r="B39" s="20">
        <v>1743</v>
      </c>
      <c r="C39" s="20">
        <v>1847.58</v>
      </c>
      <c r="D39" s="22">
        <v>2032.34</v>
      </c>
      <c r="G39" s="28">
        <f t="shared" si="0"/>
        <v>6972</v>
      </c>
      <c r="H39" s="28"/>
      <c r="I39" s="20">
        <f t="shared" si="1"/>
        <v>7390.32</v>
      </c>
      <c r="J39" s="28"/>
      <c r="K39" s="28"/>
      <c r="L39" s="28">
        <f t="shared" si="2"/>
        <v>8129.36</v>
      </c>
      <c r="P39" s="20">
        <v>1847.58</v>
      </c>
      <c r="R39" s="28">
        <f t="shared" si="3"/>
        <v>7390.32</v>
      </c>
    </row>
    <row r="40" spans="1:18" x14ac:dyDescent="0.25">
      <c r="A40" s="19">
        <v>12</v>
      </c>
      <c r="B40" s="20">
        <v>560.70000000000005</v>
      </c>
      <c r="C40" s="20">
        <v>594.34</v>
      </c>
      <c r="D40" s="22">
        <v>653.77</v>
      </c>
      <c r="G40" s="28">
        <f t="shared" si="0"/>
        <v>6728.4000000000005</v>
      </c>
      <c r="H40" s="28"/>
      <c r="I40" s="20">
        <f t="shared" si="1"/>
        <v>7132.08</v>
      </c>
      <c r="J40" s="28"/>
      <c r="K40" s="28"/>
      <c r="L40" s="28">
        <f t="shared" si="2"/>
        <v>7845.24</v>
      </c>
      <c r="P40" s="20">
        <v>594.34</v>
      </c>
      <c r="R40" s="28">
        <f t="shared" si="3"/>
        <v>7132.08</v>
      </c>
    </row>
    <row r="41" spans="1:18" x14ac:dyDescent="0.25">
      <c r="A41" s="19">
        <v>1</v>
      </c>
      <c r="B41" s="20">
        <v>777</v>
      </c>
      <c r="C41" s="20">
        <v>848</v>
      </c>
      <c r="D41" s="22">
        <v>839.58</v>
      </c>
      <c r="G41" s="28">
        <f t="shared" si="0"/>
        <v>777</v>
      </c>
      <c r="H41" s="28"/>
      <c r="I41" s="20">
        <f t="shared" si="1"/>
        <v>848</v>
      </c>
      <c r="J41" s="28"/>
      <c r="K41" s="28"/>
      <c r="L41" s="28">
        <f t="shared" si="2"/>
        <v>839.58</v>
      </c>
      <c r="P41" s="20">
        <v>848</v>
      </c>
      <c r="R41" s="28">
        <f t="shared" si="3"/>
        <v>848</v>
      </c>
    </row>
    <row r="42" spans="1:18" x14ac:dyDescent="0.25">
      <c r="A42" s="19">
        <v>1</v>
      </c>
      <c r="B42" s="20">
        <v>514.5</v>
      </c>
      <c r="C42" s="20">
        <v>520.20000000000005</v>
      </c>
      <c r="D42" s="22">
        <v>624.69000000000005</v>
      </c>
      <c r="G42" s="28">
        <f t="shared" si="0"/>
        <v>514.5</v>
      </c>
      <c r="H42" s="28"/>
      <c r="I42" s="20">
        <f t="shared" si="1"/>
        <v>520.20000000000005</v>
      </c>
      <c r="J42" s="28"/>
      <c r="K42" s="28"/>
      <c r="L42" s="28">
        <f t="shared" si="2"/>
        <v>624.69000000000005</v>
      </c>
      <c r="P42" s="20">
        <v>520.20000000000005</v>
      </c>
      <c r="R42" s="28">
        <f t="shared" si="3"/>
        <v>520.20000000000005</v>
      </c>
    </row>
    <row r="43" spans="1:18" x14ac:dyDescent="0.25">
      <c r="A43" s="19">
        <v>1</v>
      </c>
      <c r="B43" s="20">
        <v>367.5</v>
      </c>
      <c r="C43" s="20">
        <v>326.41000000000003</v>
      </c>
      <c r="D43" s="22">
        <v>448.35</v>
      </c>
      <c r="G43" s="28">
        <f t="shared" si="0"/>
        <v>367.5</v>
      </c>
      <c r="H43" s="28"/>
      <c r="I43" s="20">
        <f t="shared" si="1"/>
        <v>326.41000000000003</v>
      </c>
      <c r="J43" s="28"/>
      <c r="K43" s="28"/>
      <c r="L43" s="28">
        <f t="shared" si="2"/>
        <v>448.35</v>
      </c>
      <c r="P43" s="20">
        <v>326.41000000000003</v>
      </c>
      <c r="R43" s="28">
        <f t="shared" si="3"/>
        <v>326.41000000000003</v>
      </c>
    </row>
    <row r="44" spans="1:18" x14ac:dyDescent="0.25">
      <c r="A44" s="19">
        <v>1</v>
      </c>
      <c r="B44" s="20">
        <v>256.2</v>
      </c>
      <c r="C44" s="20">
        <v>312</v>
      </c>
      <c r="D44" s="22">
        <v>312.56</v>
      </c>
      <c r="G44" s="28">
        <f t="shared" si="0"/>
        <v>256.2</v>
      </c>
      <c r="H44" s="28"/>
      <c r="I44" s="20">
        <f t="shared" si="1"/>
        <v>312</v>
      </c>
      <c r="J44" s="28"/>
      <c r="K44" s="28"/>
      <c r="L44" s="28">
        <f t="shared" si="2"/>
        <v>312.56</v>
      </c>
      <c r="P44" s="20">
        <v>312</v>
      </c>
      <c r="R44" s="28">
        <f t="shared" si="3"/>
        <v>312</v>
      </c>
    </row>
    <row r="45" spans="1:18" x14ac:dyDescent="0.25">
      <c r="A45" s="19">
        <v>1</v>
      </c>
      <c r="B45" s="20">
        <v>147</v>
      </c>
      <c r="C45" s="20">
        <v>179.32</v>
      </c>
      <c r="D45" s="22">
        <v>179.34</v>
      </c>
      <c r="G45" s="28">
        <f t="shared" si="0"/>
        <v>147</v>
      </c>
      <c r="H45" s="28"/>
      <c r="I45" s="20">
        <f t="shared" si="1"/>
        <v>179.32</v>
      </c>
      <c r="J45" s="28"/>
      <c r="K45" s="28"/>
      <c r="L45" s="28">
        <f t="shared" si="2"/>
        <v>179.34</v>
      </c>
      <c r="P45" s="20">
        <v>179.32</v>
      </c>
      <c r="R45" s="28">
        <f t="shared" si="3"/>
        <v>179.32</v>
      </c>
    </row>
    <row r="46" spans="1:18" x14ac:dyDescent="0.25">
      <c r="A46" s="19">
        <v>1</v>
      </c>
      <c r="B46" s="20">
        <v>4273.5</v>
      </c>
      <c r="C46" s="20">
        <v>4443.2</v>
      </c>
      <c r="D46" s="22">
        <v>4790.6899999999996</v>
      </c>
      <c r="G46" s="28">
        <f t="shared" si="0"/>
        <v>4273.5</v>
      </c>
      <c r="H46" s="28"/>
      <c r="I46" s="20">
        <f t="shared" si="1"/>
        <v>4443.2</v>
      </c>
      <c r="J46" s="28"/>
      <c r="K46" s="28"/>
      <c r="L46" s="28">
        <f t="shared" si="2"/>
        <v>4790.6899999999996</v>
      </c>
      <c r="P46" s="20">
        <v>4443.2021290000002</v>
      </c>
      <c r="R46" s="28">
        <f t="shared" si="3"/>
        <v>4443.2021290000002</v>
      </c>
    </row>
    <row r="47" spans="1:18" x14ac:dyDescent="0.25">
      <c r="A47" s="19">
        <v>1</v>
      </c>
      <c r="B47" s="20">
        <v>1831.2</v>
      </c>
      <c r="C47" s="20">
        <v>2129</v>
      </c>
      <c r="D47" s="22">
        <v>2234.06</v>
      </c>
      <c r="G47" s="28">
        <f t="shared" si="0"/>
        <v>1831.2</v>
      </c>
      <c r="H47" s="28"/>
      <c r="I47" s="20">
        <f t="shared" si="1"/>
        <v>2129</v>
      </c>
      <c r="J47" s="28"/>
      <c r="K47" s="28"/>
      <c r="L47" s="28">
        <f t="shared" si="2"/>
        <v>2234.06</v>
      </c>
      <c r="P47" s="20">
        <v>2129</v>
      </c>
      <c r="R47" s="28">
        <f t="shared" si="3"/>
        <v>2129</v>
      </c>
    </row>
    <row r="48" spans="1:18" x14ac:dyDescent="0.25">
      <c r="A48" s="19">
        <v>1</v>
      </c>
      <c r="B48" s="20">
        <v>993.3</v>
      </c>
      <c r="C48" s="20">
        <v>993.3</v>
      </c>
      <c r="D48" s="22">
        <v>1211.82</v>
      </c>
      <c r="G48" s="28">
        <f t="shared" si="0"/>
        <v>993.3</v>
      </c>
      <c r="H48" s="28"/>
      <c r="I48" s="20">
        <f t="shared" si="1"/>
        <v>993.3</v>
      </c>
      <c r="J48" s="28"/>
      <c r="K48" s="28"/>
      <c r="L48" s="28">
        <f t="shared" si="2"/>
        <v>1211.82</v>
      </c>
      <c r="P48" s="20">
        <v>993.3</v>
      </c>
      <c r="R48" s="28">
        <f t="shared" si="3"/>
        <v>993.3</v>
      </c>
    </row>
    <row r="49" spans="1:18" x14ac:dyDescent="0.25">
      <c r="A49" s="19">
        <v>1</v>
      </c>
      <c r="B49" s="20">
        <v>735</v>
      </c>
      <c r="C49" s="20">
        <v>737.48</v>
      </c>
      <c r="D49" s="22">
        <v>896.71</v>
      </c>
      <c r="G49" s="28">
        <f t="shared" si="0"/>
        <v>735</v>
      </c>
      <c r="H49" s="28"/>
      <c r="I49" s="20">
        <f t="shared" si="1"/>
        <v>737.48</v>
      </c>
      <c r="J49" s="28"/>
      <c r="K49" s="28"/>
      <c r="L49" s="28">
        <f t="shared" si="2"/>
        <v>896.71</v>
      </c>
      <c r="P49" s="20">
        <v>737.48</v>
      </c>
      <c r="R49" s="28">
        <f t="shared" si="3"/>
        <v>737.48</v>
      </c>
    </row>
    <row r="50" spans="1:18" x14ac:dyDescent="0.25">
      <c r="A50" s="19">
        <v>2</v>
      </c>
      <c r="B50" s="20">
        <v>1274.7</v>
      </c>
      <c r="C50" s="20">
        <v>1351.18</v>
      </c>
      <c r="D50" s="22">
        <v>1486.3</v>
      </c>
      <c r="G50" s="28">
        <f t="shared" si="0"/>
        <v>2549.4</v>
      </c>
      <c r="H50" s="28"/>
      <c r="I50" s="20">
        <f t="shared" si="1"/>
        <v>2702.36</v>
      </c>
      <c r="J50" s="28"/>
      <c r="K50" s="28"/>
      <c r="L50" s="28">
        <f t="shared" si="2"/>
        <v>2972.6</v>
      </c>
      <c r="P50" s="20">
        <v>1351.18</v>
      </c>
      <c r="R50" s="28">
        <f t="shared" si="3"/>
        <v>2702.36</v>
      </c>
    </row>
    <row r="51" spans="1:18" x14ac:dyDescent="0.25">
      <c r="A51" s="19">
        <v>2</v>
      </c>
      <c r="B51" s="20">
        <v>1375.5</v>
      </c>
      <c r="C51" s="20">
        <v>1458.03</v>
      </c>
      <c r="D51" s="22">
        <v>1603.83</v>
      </c>
      <c r="G51" s="28">
        <f t="shared" si="0"/>
        <v>2751</v>
      </c>
      <c r="H51" s="28"/>
      <c r="I51" s="20">
        <f t="shared" si="1"/>
        <v>2916.06</v>
      </c>
      <c r="J51" s="28"/>
      <c r="K51" s="28"/>
      <c r="L51" s="28">
        <f t="shared" si="2"/>
        <v>3207.66</v>
      </c>
      <c r="P51" s="20">
        <v>1458.03</v>
      </c>
      <c r="R51" s="28">
        <f t="shared" si="3"/>
        <v>2916.06</v>
      </c>
    </row>
    <row r="52" spans="1:18" x14ac:dyDescent="0.25">
      <c r="A52" s="19">
        <v>20</v>
      </c>
      <c r="B52" s="20">
        <v>46.2</v>
      </c>
      <c r="C52" s="20">
        <v>48.97</v>
      </c>
      <c r="D52" s="22">
        <v>53.87</v>
      </c>
      <c r="G52" s="28">
        <f t="shared" si="0"/>
        <v>924</v>
      </c>
      <c r="H52" s="28"/>
      <c r="I52" s="20">
        <f t="shared" si="1"/>
        <v>979.4</v>
      </c>
      <c r="J52" s="28"/>
      <c r="K52" s="28"/>
      <c r="L52" s="28">
        <f t="shared" si="2"/>
        <v>1077.3999999999999</v>
      </c>
      <c r="P52" s="20">
        <v>48.97</v>
      </c>
      <c r="R52" s="28">
        <f t="shared" si="3"/>
        <v>979.4</v>
      </c>
    </row>
    <row r="53" spans="1:18" x14ac:dyDescent="0.25">
      <c r="A53" s="19">
        <v>20</v>
      </c>
      <c r="B53" s="20">
        <v>58.8</v>
      </c>
      <c r="C53" s="20">
        <v>62.33</v>
      </c>
      <c r="D53" s="22">
        <v>68.56</v>
      </c>
      <c r="G53" s="28">
        <f t="shared" si="0"/>
        <v>1176</v>
      </c>
      <c r="H53" s="28"/>
      <c r="I53" s="20">
        <f t="shared" si="1"/>
        <v>1246.5999999999999</v>
      </c>
      <c r="J53" s="28"/>
      <c r="K53" s="28"/>
      <c r="L53" s="28">
        <f t="shared" si="2"/>
        <v>1371.2</v>
      </c>
      <c r="P53" s="20">
        <v>62.33</v>
      </c>
      <c r="R53" s="28">
        <f t="shared" si="3"/>
        <v>1246.5999999999999</v>
      </c>
    </row>
    <row r="54" spans="1:18" x14ac:dyDescent="0.25">
      <c r="A54" s="19">
        <v>20</v>
      </c>
      <c r="B54" s="20">
        <v>77.7</v>
      </c>
      <c r="C54" s="20">
        <v>82.36</v>
      </c>
      <c r="D54" s="22">
        <v>90.6</v>
      </c>
      <c r="G54" s="28">
        <f t="shared" si="0"/>
        <v>1554</v>
      </c>
      <c r="H54" s="28"/>
      <c r="I54" s="20">
        <f t="shared" si="1"/>
        <v>1647.2</v>
      </c>
      <c r="J54" s="28"/>
      <c r="K54" s="28"/>
      <c r="L54" s="28">
        <f t="shared" si="2"/>
        <v>1812</v>
      </c>
      <c r="P54" s="20">
        <v>82.36</v>
      </c>
      <c r="R54" s="28">
        <f t="shared" si="3"/>
        <v>1647.2</v>
      </c>
    </row>
    <row r="55" spans="1:18" x14ac:dyDescent="0.25">
      <c r="A55" s="19">
        <v>20</v>
      </c>
      <c r="B55" s="20">
        <v>88.2</v>
      </c>
      <c r="C55" s="20">
        <v>93.49</v>
      </c>
      <c r="D55" s="22">
        <v>102.84</v>
      </c>
      <c r="G55" s="28">
        <f t="shared" si="0"/>
        <v>1764</v>
      </c>
      <c r="H55" s="28"/>
      <c r="I55" s="20">
        <f t="shared" si="1"/>
        <v>1869.8</v>
      </c>
      <c r="J55" s="28"/>
      <c r="K55" s="28"/>
      <c r="L55" s="28">
        <f t="shared" si="2"/>
        <v>2056.8000000000002</v>
      </c>
      <c r="P55" s="20">
        <v>93.49</v>
      </c>
      <c r="R55" s="28">
        <f t="shared" si="3"/>
        <v>1869.8</v>
      </c>
    </row>
    <row r="56" spans="1:18" x14ac:dyDescent="0.25">
      <c r="A56" s="19">
        <v>20</v>
      </c>
      <c r="B56" s="20">
        <v>119.7</v>
      </c>
      <c r="C56" s="20">
        <v>126.88</v>
      </c>
      <c r="D56" s="22">
        <v>139.57</v>
      </c>
      <c r="G56" s="28">
        <f t="shared" si="0"/>
        <v>2394</v>
      </c>
      <c r="H56" s="28"/>
      <c r="I56" s="20">
        <f t="shared" si="1"/>
        <v>2537.6</v>
      </c>
      <c r="J56" s="28"/>
      <c r="K56" s="28"/>
      <c r="L56" s="28">
        <f t="shared" si="2"/>
        <v>2791.3999999999996</v>
      </c>
      <c r="P56" s="20">
        <v>126.88</v>
      </c>
      <c r="R56" s="28">
        <f t="shared" si="3"/>
        <v>2537.6</v>
      </c>
    </row>
    <row r="57" spans="1:18" x14ac:dyDescent="0.25">
      <c r="A57" s="19">
        <v>5</v>
      </c>
      <c r="B57" s="20">
        <v>2457</v>
      </c>
      <c r="C57" s="20">
        <v>2604.42</v>
      </c>
      <c r="D57" s="22">
        <v>2864.86</v>
      </c>
      <c r="G57" s="28">
        <f t="shared" si="0"/>
        <v>12285</v>
      </c>
      <c r="H57" s="28"/>
      <c r="I57" s="20">
        <f t="shared" si="1"/>
        <v>13022.1</v>
      </c>
      <c r="J57" s="28"/>
      <c r="K57" s="28"/>
      <c r="L57" s="28">
        <f t="shared" si="2"/>
        <v>14324.300000000001</v>
      </c>
      <c r="P57" s="20">
        <v>2604.42</v>
      </c>
      <c r="R57" s="28">
        <f t="shared" si="3"/>
        <v>13022.1</v>
      </c>
    </row>
    <row r="58" spans="1:18" x14ac:dyDescent="0.25">
      <c r="A58" s="19">
        <v>3</v>
      </c>
      <c r="B58" s="20">
        <v>630</v>
      </c>
      <c r="C58" s="20">
        <v>667.8</v>
      </c>
      <c r="D58" s="22">
        <v>734.58</v>
      </c>
      <c r="G58" s="28">
        <f t="shared" si="0"/>
        <v>1890</v>
      </c>
      <c r="H58" s="28"/>
      <c r="I58" s="20">
        <f t="shared" si="1"/>
        <v>2003.3999999999999</v>
      </c>
      <c r="J58" s="28"/>
      <c r="K58" s="28"/>
      <c r="L58" s="28">
        <f t="shared" si="2"/>
        <v>2203.7400000000002</v>
      </c>
      <c r="P58" s="20">
        <v>667.8</v>
      </c>
      <c r="R58" s="28">
        <f t="shared" si="3"/>
        <v>2003.3999999999999</v>
      </c>
    </row>
    <row r="59" spans="1:18" x14ac:dyDescent="0.25">
      <c r="A59" s="19">
        <v>3</v>
      </c>
      <c r="B59" s="20">
        <v>577.5</v>
      </c>
      <c r="C59" s="20">
        <v>612.15</v>
      </c>
      <c r="D59" s="22">
        <v>673.37</v>
      </c>
      <c r="G59" s="28">
        <f t="shared" si="0"/>
        <v>1732.5</v>
      </c>
      <c r="H59" s="28"/>
      <c r="I59" s="20">
        <f t="shared" si="1"/>
        <v>1836.4499999999998</v>
      </c>
      <c r="J59" s="28"/>
      <c r="K59" s="28"/>
      <c r="L59" s="28">
        <f t="shared" si="2"/>
        <v>2020.1100000000001</v>
      </c>
      <c r="P59" s="20">
        <v>612.15</v>
      </c>
      <c r="R59" s="28">
        <f t="shared" si="3"/>
        <v>1836.4499999999998</v>
      </c>
    </row>
    <row r="60" spans="1:18" x14ac:dyDescent="0.25">
      <c r="A60" s="19">
        <v>30</v>
      </c>
      <c r="B60" s="20">
        <v>193.2</v>
      </c>
      <c r="C60" s="20">
        <v>204.79</v>
      </c>
      <c r="D60" s="22">
        <v>225.27</v>
      </c>
      <c r="G60" s="28">
        <f t="shared" si="0"/>
        <v>5796</v>
      </c>
      <c r="H60" s="28"/>
      <c r="I60" s="20">
        <f t="shared" si="1"/>
        <v>6143.7</v>
      </c>
      <c r="J60" s="28"/>
      <c r="K60" s="28"/>
      <c r="L60" s="28">
        <f t="shared" si="2"/>
        <v>6758.1</v>
      </c>
      <c r="P60" s="20">
        <v>204.79</v>
      </c>
      <c r="R60" s="28">
        <f t="shared" si="3"/>
        <v>6143.7</v>
      </c>
    </row>
    <row r="61" spans="1:18" x14ac:dyDescent="0.25">
      <c r="A61" s="19">
        <v>50</v>
      </c>
      <c r="B61" s="20">
        <v>117.6</v>
      </c>
      <c r="C61" s="20">
        <v>124.66</v>
      </c>
      <c r="D61" s="22">
        <v>137.13</v>
      </c>
      <c r="G61" s="28">
        <f t="shared" si="0"/>
        <v>5880</v>
      </c>
      <c r="H61" s="28"/>
      <c r="I61" s="20">
        <f t="shared" si="1"/>
        <v>6233</v>
      </c>
      <c r="J61" s="28"/>
      <c r="K61" s="28"/>
      <c r="L61" s="28">
        <f t="shared" si="2"/>
        <v>6856.5</v>
      </c>
      <c r="P61" s="20">
        <v>124.66</v>
      </c>
      <c r="R61" s="28">
        <f t="shared" si="3"/>
        <v>6233</v>
      </c>
    </row>
    <row r="62" spans="1:18" x14ac:dyDescent="0.25">
      <c r="A62" s="19">
        <v>15</v>
      </c>
      <c r="B62" s="20">
        <v>798</v>
      </c>
      <c r="C62" s="20">
        <v>845.88</v>
      </c>
      <c r="D62" s="22">
        <v>930.47</v>
      </c>
      <c r="G62" s="28">
        <f t="shared" si="0"/>
        <v>11970</v>
      </c>
      <c r="H62" s="28"/>
      <c r="I62" s="20">
        <f t="shared" si="1"/>
        <v>12688.2</v>
      </c>
      <c r="J62" s="28"/>
      <c r="K62" s="28"/>
      <c r="L62" s="28">
        <f t="shared" si="2"/>
        <v>13957.050000000001</v>
      </c>
      <c r="P62" s="20">
        <v>845.88</v>
      </c>
      <c r="R62" s="28">
        <f t="shared" si="3"/>
        <v>12688.2</v>
      </c>
    </row>
    <row r="63" spans="1:18" x14ac:dyDescent="0.25">
      <c r="A63" s="19">
        <v>2</v>
      </c>
      <c r="B63" s="20">
        <v>2100</v>
      </c>
      <c r="C63" s="20">
        <v>2226</v>
      </c>
      <c r="D63" s="22">
        <v>2448.6</v>
      </c>
      <c r="G63" s="28">
        <f t="shared" si="0"/>
        <v>4200</v>
      </c>
      <c r="H63" s="28"/>
      <c r="I63" s="20">
        <f t="shared" si="1"/>
        <v>4452</v>
      </c>
      <c r="J63" s="28"/>
      <c r="K63" s="28"/>
      <c r="L63" s="28">
        <f t="shared" si="2"/>
        <v>4897.2</v>
      </c>
      <c r="P63" s="20">
        <v>2226</v>
      </c>
      <c r="R63" s="28">
        <f t="shared" si="3"/>
        <v>4452</v>
      </c>
    </row>
    <row r="64" spans="1:18" x14ac:dyDescent="0.25">
      <c r="A64" s="19">
        <v>3</v>
      </c>
      <c r="B64" s="20">
        <v>4466.7</v>
      </c>
      <c r="C64" s="20">
        <v>4734.7</v>
      </c>
      <c r="D64" s="22">
        <v>5208.17</v>
      </c>
      <c r="G64" s="28">
        <f t="shared" si="0"/>
        <v>13400.099999999999</v>
      </c>
      <c r="H64" s="28"/>
      <c r="I64" s="20">
        <f t="shared" si="1"/>
        <v>14204.099999999999</v>
      </c>
      <c r="J64" s="28"/>
      <c r="K64" s="28"/>
      <c r="L64" s="28">
        <f t="shared" si="2"/>
        <v>15624.51</v>
      </c>
      <c r="P64" s="20">
        <v>4734.7</v>
      </c>
      <c r="R64" s="28">
        <f t="shared" si="3"/>
        <v>14204.099999999999</v>
      </c>
    </row>
    <row r="65" spans="1:18" x14ac:dyDescent="0.25">
      <c r="A65" s="19">
        <v>10</v>
      </c>
      <c r="B65" s="20">
        <v>168</v>
      </c>
      <c r="C65" s="20">
        <v>178.08</v>
      </c>
      <c r="D65" s="22">
        <v>195.89</v>
      </c>
      <c r="G65" s="28">
        <f t="shared" si="0"/>
        <v>1680</v>
      </c>
      <c r="H65" s="28"/>
      <c r="I65" s="20">
        <f t="shared" si="1"/>
        <v>1780.8000000000002</v>
      </c>
      <c r="J65" s="28"/>
      <c r="K65" s="28"/>
      <c r="L65" s="28">
        <f t="shared" si="2"/>
        <v>1958.8999999999999</v>
      </c>
      <c r="P65" s="20">
        <v>178.08</v>
      </c>
      <c r="R65" s="28">
        <f t="shared" si="3"/>
        <v>1780.8000000000002</v>
      </c>
    </row>
    <row r="66" spans="1:18" x14ac:dyDescent="0.25">
      <c r="A66" s="19">
        <v>1</v>
      </c>
      <c r="B66" s="20">
        <v>3595.2</v>
      </c>
      <c r="C66" s="20">
        <v>3810.94</v>
      </c>
      <c r="D66" s="22">
        <v>4192.03</v>
      </c>
      <c r="G66" s="28">
        <f t="shared" ref="G66:G67" si="4">A66*B66</f>
        <v>3595.2</v>
      </c>
      <c r="H66" s="28"/>
      <c r="I66" s="20">
        <f t="shared" ref="I66:I67" si="5">A66*C66</f>
        <v>3810.94</v>
      </c>
      <c r="J66" s="28"/>
      <c r="K66" s="28"/>
      <c r="L66" s="28">
        <f t="shared" ref="L66:L67" si="6">A66*D66</f>
        <v>4192.03</v>
      </c>
      <c r="P66" s="20">
        <v>3810.94</v>
      </c>
      <c r="R66" s="28">
        <f t="shared" ref="R66:R67" si="7">A66*P66</f>
        <v>3810.94</v>
      </c>
    </row>
    <row r="67" spans="1:18" x14ac:dyDescent="0.25">
      <c r="A67" s="19">
        <v>10</v>
      </c>
      <c r="B67" s="20">
        <v>875.7</v>
      </c>
      <c r="C67" s="20">
        <v>928.24</v>
      </c>
      <c r="D67" s="22">
        <v>1021.06</v>
      </c>
      <c r="G67" s="28">
        <f t="shared" si="4"/>
        <v>8757</v>
      </c>
      <c r="H67" s="28"/>
      <c r="I67" s="20">
        <f t="shared" si="5"/>
        <v>9282.4</v>
      </c>
      <c r="J67" s="28"/>
      <c r="K67" s="28"/>
      <c r="L67" s="28">
        <f t="shared" si="6"/>
        <v>10210.599999999999</v>
      </c>
      <c r="P67" s="20">
        <v>928.24</v>
      </c>
      <c r="R67" s="28">
        <f t="shared" si="7"/>
        <v>9282.4</v>
      </c>
    </row>
    <row r="68" spans="1:18" x14ac:dyDescent="0.25">
      <c r="G68" s="29">
        <f>SUM(G1:G67)</f>
        <v>413347.2</v>
      </c>
      <c r="H68" s="29"/>
      <c r="I68" s="29">
        <f>SUM(I1:I67)</f>
        <v>438028.35000000003</v>
      </c>
      <c r="J68" s="29"/>
      <c r="K68" s="29"/>
      <c r="L68" s="29">
        <f>SUM(L1:L67)</f>
        <v>481833.14999999991</v>
      </c>
      <c r="R68" s="28">
        <f>SUM(R1:R67)</f>
        <v>438028.35212900001</v>
      </c>
    </row>
    <row r="69" spans="1:18" x14ac:dyDescent="0.25">
      <c r="G69" s="28"/>
      <c r="H69" s="28"/>
      <c r="I69" s="28"/>
      <c r="J69" s="28"/>
      <c r="K69" s="28"/>
      <c r="L69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BBE3-BBA2-43D7-91CE-8DF2126BBCFD}">
  <dimension ref="A1:A32"/>
  <sheetViews>
    <sheetView workbookViewId="0">
      <selection sqref="A1:A32"/>
    </sheetView>
  </sheetViews>
  <sheetFormatPr defaultRowHeight="15" x14ac:dyDescent="0.25"/>
  <sheetData>
    <row r="1" spans="1:1" x14ac:dyDescent="0.25">
      <c r="A1">
        <v>2626.68</v>
      </c>
    </row>
    <row r="2" spans="1:1" x14ac:dyDescent="0.25">
      <c r="A2">
        <v>5832.12</v>
      </c>
    </row>
    <row r="3" spans="1:1" x14ac:dyDescent="0.25">
      <c r="A3">
        <v>7390.32</v>
      </c>
    </row>
    <row r="4" spans="1:1" x14ac:dyDescent="0.25">
      <c r="A4">
        <v>7132.08</v>
      </c>
    </row>
    <row r="5" spans="1:1" x14ac:dyDescent="0.25">
      <c r="A5">
        <v>848</v>
      </c>
    </row>
    <row r="6" spans="1:1" x14ac:dyDescent="0.25">
      <c r="A6">
        <v>620.20000000000005</v>
      </c>
    </row>
    <row r="7" spans="1:1" x14ac:dyDescent="0.25">
      <c r="A7">
        <v>445</v>
      </c>
    </row>
    <row r="8" spans="1:1" x14ac:dyDescent="0.25">
      <c r="A8">
        <v>312</v>
      </c>
    </row>
    <row r="9" spans="1:1" x14ac:dyDescent="0.25">
      <c r="A9">
        <v>179.32</v>
      </c>
    </row>
    <row r="10" spans="1:1" x14ac:dyDescent="0.25">
      <c r="A10">
        <v>5273.5</v>
      </c>
    </row>
    <row r="11" spans="1:1" x14ac:dyDescent="0.25">
      <c r="A11">
        <v>2129</v>
      </c>
    </row>
    <row r="12" spans="1:1" x14ac:dyDescent="0.25">
      <c r="A12">
        <v>993.3</v>
      </c>
    </row>
    <row r="13" spans="1:1" x14ac:dyDescent="0.25">
      <c r="A13">
        <v>737.48</v>
      </c>
    </row>
    <row r="14" spans="1:1" x14ac:dyDescent="0.25">
      <c r="A14">
        <v>2702.36</v>
      </c>
    </row>
    <row r="15" spans="1:1" x14ac:dyDescent="0.25">
      <c r="A15">
        <v>2916.06</v>
      </c>
    </row>
    <row r="16" spans="1:1" x14ac:dyDescent="0.25">
      <c r="A16">
        <v>979.4</v>
      </c>
    </row>
    <row r="17" spans="1:1" x14ac:dyDescent="0.25">
      <c r="A17">
        <v>1246.5999999999999</v>
      </c>
    </row>
    <row r="18" spans="1:1" x14ac:dyDescent="0.25">
      <c r="A18">
        <v>1647.2</v>
      </c>
    </row>
    <row r="19" spans="1:1" x14ac:dyDescent="0.25">
      <c r="A19">
        <v>1869.8</v>
      </c>
    </row>
    <row r="20" spans="1:1" x14ac:dyDescent="0.25">
      <c r="A20">
        <v>2537.6</v>
      </c>
    </row>
    <row r="21" spans="1:1" x14ac:dyDescent="0.25">
      <c r="A21">
        <v>13022.1</v>
      </c>
    </row>
    <row r="22" spans="1:1" x14ac:dyDescent="0.25">
      <c r="A22">
        <v>2003.3999999999999</v>
      </c>
    </row>
    <row r="23" spans="1:1" x14ac:dyDescent="0.25">
      <c r="A23">
        <v>1836.4499999999998</v>
      </c>
    </row>
    <row r="24" spans="1:1" x14ac:dyDescent="0.25">
      <c r="A24">
        <v>6143.7</v>
      </c>
    </row>
    <row r="25" spans="1:1" x14ac:dyDescent="0.25">
      <c r="A25">
        <v>6233</v>
      </c>
    </row>
    <row r="26" spans="1:1" x14ac:dyDescent="0.25">
      <c r="A26">
        <v>12688.2</v>
      </c>
    </row>
    <row r="27" spans="1:1" x14ac:dyDescent="0.25">
      <c r="A27">
        <v>4452</v>
      </c>
    </row>
    <row r="28" spans="1:1" x14ac:dyDescent="0.25">
      <c r="A28">
        <v>14204.099999999999</v>
      </c>
    </row>
    <row r="29" spans="1:1" x14ac:dyDescent="0.25">
      <c r="A29">
        <v>1780.8000000000002</v>
      </c>
    </row>
    <row r="30" spans="1:1" x14ac:dyDescent="0.25">
      <c r="A30">
        <v>3810.94</v>
      </c>
    </row>
    <row r="31" spans="1:1" x14ac:dyDescent="0.25">
      <c r="A31">
        <v>9282.4</v>
      </c>
    </row>
    <row r="32" spans="1:1" x14ac:dyDescent="0.25">
      <c r="A32">
        <f>SUM(A1:A31)</f>
        <v>123875.11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ОБОСНОВАНИЕ НМЦК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2023-12-12T15:15:49Z</cp:lastPrinted>
  <dcterms:created xsi:type="dcterms:W3CDTF">2014-01-15T18:15:09Z</dcterms:created>
  <dcterms:modified xsi:type="dcterms:W3CDTF">2026-05-28T11:31:37Z</dcterms:modified>
</cp:coreProperties>
</file>