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qpf7m6tqlu\общак\2026\ЕАТ.РФ\Расходные материалы для оснащения мед кабинетов\"/>
    </mc:Choice>
  </mc:AlternateContent>
  <xr:revisionPtr revIDLastSave="0" documentId="13_ncr:1_{CF3610DE-FB17-40AF-8D05-0EAA7DD567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6" l="1"/>
  <c r="F8" i="6" l="1"/>
  <c r="O9" i="6"/>
  <c r="P9" i="6" s="1"/>
  <c r="K9" i="6"/>
  <c r="M9" i="6" s="1"/>
  <c r="N9" i="6" s="1"/>
  <c r="J9" i="6"/>
  <c r="H9" i="6"/>
  <c r="F9" i="6"/>
  <c r="O7" i="6" l="1"/>
  <c r="P7" i="6" s="1"/>
  <c r="K7" i="6"/>
  <c r="M7" i="6" s="1"/>
  <c r="N7" i="6" s="1"/>
  <c r="J7" i="6"/>
  <c r="H7" i="6"/>
  <c r="F7" i="6"/>
  <c r="O6" i="6"/>
  <c r="P6" i="6" s="1"/>
  <c r="K6" i="6"/>
  <c r="M6" i="6" s="1"/>
  <c r="N6" i="6" s="1"/>
  <c r="J6" i="6"/>
  <c r="H6" i="6"/>
  <c r="F6" i="6"/>
  <c r="F5" i="6" l="1"/>
  <c r="O8" i="6"/>
  <c r="P8" i="6" s="1"/>
  <c r="K8" i="6"/>
  <c r="M8" i="6" s="1"/>
  <c r="N8" i="6" s="1"/>
  <c r="J8" i="6"/>
  <c r="H8" i="6"/>
  <c r="O5" i="6"/>
  <c r="P5" i="6" s="1"/>
  <c r="K5" i="6"/>
  <c r="M5" i="6" s="1"/>
  <c r="N5" i="6" s="1"/>
  <c r="J5" i="6"/>
  <c r="J10" i="6" s="1"/>
  <c r="H5" i="6"/>
  <c r="H10" i="6" l="1"/>
  <c r="P10" i="6"/>
  <c r="F10" i="6"/>
</calcChain>
</file>

<file path=xl/sharedStrings.xml><?xml version="1.0" encoding="utf-8"?>
<sst xmlns="http://schemas.openxmlformats.org/spreadsheetml/2006/main" count="31" uniqueCount="27">
  <si>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</si>
  <si>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</si>
  <si>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</si>
  <si>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</si>
  <si>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</si>
  <si>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</si>
  <si>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</si>
  <si>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</si>
  <si>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</si>
  <si>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</si>
  <si>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</si>
  <si>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</si>
  <si>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</si>
  <si>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Сумма
Исполнитель №1</t>
  </si>
  <si>
    <t>Сумма
Исполнитель №2</t>
  </si>
  <si>
    <t>Сумма
Исполнитель №3</t>
  </si>
  <si>
    <t>ИТОГО:</t>
  </si>
  <si>
    <t>Цена за единицу, руб.</t>
  </si>
  <si>
    <t>Сумма, руб.</t>
  </si>
  <si>
    <t>шт</t>
  </si>
  <si>
    <t>Формирование НМЦД на закупку расходных материалов для оснащения медицинских кабинетов</t>
  </si>
  <si>
    <t xml:space="preserve">Дозатор локтевой
22.29.23.130 
Назначение: обработка рук, для средств индивидуальной защиты.
Тип: наливной
Тип монтажа: настенный
Тип управления: механический
Питание: нет
Локтевой: да
Антивандальный: да
Пенообразователь: нет
Объем, л:  1 
Материал корпуса: ABS-пластик
Поверхность: глянцевая
Цвет корпуса: белый
Материал рычага: нержавеющая сталь
Объем порции, мл: не менее 1, не более 7
Высота, мм: не менее 300, не более 400
Ширина, мм: не менее 100, не более 150
Глубина, мм: не менее 220, не более 270
</t>
  </si>
  <si>
    <t>Жгут кровоостанавливающий венозный многоразовый
21.20.24.162
Назначение: выполнение некоторых медицинских манипуляций, связанных с пункцией периферических вен (внутривенное введение препаратов, забор крови на исследование и т.д.), невозможно без временного ограничения кровотока в них.
Тип: жгут медицинский.
Диаметр свободной петли, мм: не менее 135, не более 140, растянутой – не менее 250, не более 270.
Длина, мм: не менее 400, не более 500
Общая ширина, мм: не менее 25, не более 30
Степень сдавливания регулируется от легкого касания до усилия 8 кгс.
Комплектация: мягкая упругая эластичная лента с наконечником и защелкой, а также пластмассовый корпус, замыкающий ленту в петлю.
Упаковка: индивидуальная полиэтиленовая.</t>
  </si>
  <si>
    <t>Клеенка подкладная резинотканевая
22.19.50.000
Назначение: для санитарно-гигиенических целей в качестве подкладного непроницаемого материала.
Описание: тип А, имеет одностороннее резиновое покрытие; эластичная, водонепроницаемая, устойчива к многократной дезинфекции раствором хлорамина и стерилизации паром.
Свойства клеенки: эластичная, не липкая, водонепроницаемая, стойкая к автоклавированию, к многократной дезинфекции 1%-ного раствора хлорамина, к многократной стерилизации паром с предварительной предстерилизационной очисткой. Выдерживает климатические воздействия при транспортировке - диапазон температур от -50 С° до +50 С°.
Поверхность клеенки: ровная без складок, оголений, шероховатостей, механических повреждений.
Длина в рулоне, см: не менее 450
Ширина, см: не менее 80, не более 87
Сертификат соответствия и регистрационное удостоверение МЗ РФ: наличие
Упаковка: в рулоны, индивидуальная полиэтиленовая</t>
  </si>
  <si>
    <t>Клеенка компрессная термопластичная
22.21.30.120
Назначение: для одноразового применения в лечебно-профилактических организациях для установки компрессов и прочих целей наружного использования, включая применение в виде подложки.
Описание: легкая и прочная полиэфирная ткань-основа на лицевую сторону, которой наносится влагонепроницаемый слой ПВХ покрытия.
Плотность поверхности, г/м²: не менее 320±50 
Длина, м: 100
Ширина, см: 140
Прочность при растяжении: не менее 12.8 МПА (130 кгс/см²).
Относительное удлинение при разрыве: не менее 100 %.
Гигроскопичность: не более 0,35 %.
Упаковка: в рулоны, индивидуальная полиэтиленовая.</t>
  </si>
  <si>
    <t>"23" июля 2026 г.</t>
  </si>
  <si>
    <t xml:space="preserve">Салфетки флисовые безворсовые
13.95.10.190
Назначение: предназначены для обработки поверхностей рабочим раствором дезинфицирующего средства.
Материал изготовления: изготовлены из безворсового полотна, в виде перфорированной ленты, свернутой в рулон с центральной подачей. Каждый рулон упакован в индивидуальную упаковку.
Количество салфеток в рулоне, шт.: не менее 90
Устойчивость: салфетки должны быть устойчивы на разрыв, не должны оставлять волокон на обрабатываемой поверхности
Плотность материала салфетки, г/м2: ≥ 60
Ширина салфетки, мм: ≥ 200≤300
Длина салфетки, мм: ≥ 300≤400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</si>
</sst>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4" fontId="7" fillId="0" borderId="6" xfId="0" applyNumberFormat="1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7" fillId="0" borderId="3" xfId="1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zoomScale="120" zoomScaleNormal="120" zoomScaleSheetLayoutView="140" workbookViewId="0">
      <selection activeCell="A11" sqref="A11:XFD12"/>
    </sheetView>
  </sheetViews>
  <sheetFormatPr defaultColWidth="8.85546875" defaultRowHeight="12" x14ac:dyDescent="0.2"/>
  <cols>
    <col min="1" max="1" width="4.85546875" style="2" customWidth="1"/>
    <col min="2" max="2" width="55.7109375" style="2" customWidth="1"/>
    <col min="3" max="3" width="7.85546875" style="3" customWidth="1"/>
    <col min="4" max="4" width="7.7109375" style="3" customWidth="1"/>
    <col min="5" max="8" width="11.7109375" style="3" customWidth="1"/>
    <col min="9" max="10" width="11.7109375" style="2" customWidth="1"/>
    <col min="11" max="11" width="11.5703125" style="2" customWidth="1"/>
    <col min="12" max="12" width="8.42578125" style="2" customWidth="1"/>
    <col min="13" max="13" width="7.85546875" style="2" customWidth="1"/>
    <col min="14" max="14" width="11" style="3" customWidth="1"/>
    <col min="15" max="15" width="10.140625" style="2" customWidth="1"/>
    <col min="16" max="16" width="11.28515625" style="2" customWidth="1"/>
    <col min="17" max="16384" width="8.85546875" style="2"/>
  </cols>
  <sheetData>
    <row r="1" spans="1:16" ht="15.75" x14ac:dyDescent="0.25">
      <c r="A1" s="1"/>
      <c r="C1" s="2"/>
      <c r="D1" s="2"/>
      <c r="I1" s="3"/>
      <c r="J1" s="3"/>
      <c r="L1" s="5" t="s">
        <v>25</v>
      </c>
      <c r="M1" s="5"/>
      <c r="N1" s="5"/>
      <c r="O1" s="6"/>
      <c r="P1" s="7"/>
    </row>
    <row r="2" spans="1:16" ht="15.75" x14ac:dyDescent="0.2">
      <c r="A2" s="1"/>
      <c r="B2" s="22" t="s">
        <v>20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3.9" customHeight="1" x14ac:dyDescent="0.2">
      <c r="A3" s="34" t="s">
        <v>11</v>
      </c>
      <c r="B3" s="35" t="s">
        <v>5</v>
      </c>
      <c r="C3" s="23" t="s">
        <v>3</v>
      </c>
      <c r="D3" s="25" t="s">
        <v>1</v>
      </c>
      <c r="E3" s="29" t="s">
        <v>0</v>
      </c>
      <c r="F3" s="30"/>
      <c r="G3" s="30"/>
      <c r="H3" s="30"/>
      <c r="I3" s="30"/>
      <c r="J3" s="31"/>
      <c r="K3" s="32" t="s">
        <v>10</v>
      </c>
      <c r="L3" s="32" t="s">
        <v>9</v>
      </c>
      <c r="M3" s="32" t="s">
        <v>2</v>
      </c>
      <c r="N3" s="32" t="s">
        <v>4</v>
      </c>
      <c r="O3" s="32" t="s">
        <v>12</v>
      </c>
      <c r="P3" s="34"/>
    </row>
    <row r="4" spans="1:16" ht="45" x14ac:dyDescent="0.2">
      <c r="A4" s="34"/>
      <c r="B4" s="36"/>
      <c r="C4" s="24"/>
      <c r="D4" s="26"/>
      <c r="E4" s="8" t="s">
        <v>6</v>
      </c>
      <c r="F4" s="9" t="s">
        <v>13</v>
      </c>
      <c r="G4" s="8" t="s">
        <v>7</v>
      </c>
      <c r="H4" s="9" t="s">
        <v>14</v>
      </c>
      <c r="I4" s="8" t="s">
        <v>8</v>
      </c>
      <c r="J4" s="9" t="s">
        <v>15</v>
      </c>
      <c r="K4" s="33"/>
      <c r="L4" s="33"/>
      <c r="M4" s="33"/>
      <c r="N4" s="33"/>
      <c r="O4" s="10" t="s">
        <v>17</v>
      </c>
      <c r="P4" s="11" t="s">
        <v>18</v>
      </c>
    </row>
    <row r="5" spans="1:16" ht="255" customHeight="1" x14ac:dyDescent="0.2">
      <c r="A5" s="12">
        <v>1</v>
      </c>
      <c r="B5" s="21" t="s">
        <v>21</v>
      </c>
      <c r="C5" s="13" t="s">
        <v>19</v>
      </c>
      <c r="D5" s="14">
        <v>5</v>
      </c>
      <c r="E5" s="15">
        <v>1309.4000000000001</v>
      </c>
      <c r="F5" s="15">
        <f t="shared" ref="F5:F8" si="0">E5*D5</f>
        <v>6547</v>
      </c>
      <c r="G5" s="15">
        <v>1374.87</v>
      </c>
      <c r="H5" s="15">
        <f t="shared" ref="H5:H8" si="1">G5*D5</f>
        <v>6874.3499999999995</v>
      </c>
      <c r="I5" s="15">
        <v>1440.34</v>
      </c>
      <c r="J5" s="15">
        <f t="shared" ref="J5:J8" si="2">I5*D5</f>
        <v>7201.7</v>
      </c>
      <c r="K5" s="16">
        <f t="shared" ref="K5:K8" si="3">(E5+G5+I5)/3</f>
        <v>1374.87</v>
      </c>
      <c r="L5" s="17">
        <v>3</v>
      </c>
      <c r="M5" s="15">
        <f t="shared" ref="M5:M8" si="4">SQRT((POWER(E5-K5,2)+POWER(G5-K5,2)+POWER(I5-K5,2))/(L5-1))</f>
        <v>65.469999999999914</v>
      </c>
      <c r="N5" s="15">
        <f>100*(M5/K5)</f>
        <v>4.7619047619047556</v>
      </c>
      <c r="O5" s="15">
        <f>E5</f>
        <v>1309.4000000000001</v>
      </c>
      <c r="P5" s="15">
        <f>O5*D5</f>
        <v>6547</v>
      </c>
    </row>
    <row r="6" spans="1:16" s="4" customFormat="1" ht="216.75" x14ac:dyDescent="0.25">
      <c r="A6" s="12">
        <v>2</v>
      </c>
      <c r="B6" s="21" t="s">
        <v>22</v>
      </c>
      <c r="C6" s="13" t="s">
        <v>19</v>
      </c>
      <c r="D6" s="14">
        <v>6</v>
      </c>
      <c r="E6" s="15">
        <v>1144.2</v>
      </c>
      <c r="F6" s="15">
        <f t="shared" ref="F6:F7" si="5">E6*D6</f>
        <v>6865.2000000000007</v>
      </c>
      <c r="G6" s="15">
        <v>1201.4100000000001</v>
      </c>
      <c r="H6" s="15">
        <f t="shared" ref="H6:H7" si="6">G6*D6</f>
        <v>7208.4600000000009</v>
      </c>
      <c r="I6" s="15">
        <v>1258.6199999999999</v>
      </c>
      <c r="J6" s="15">
        <f t="shared" ref="J6:J7" si="7">I6*D6</f>
        <v>7551.7199999999993</v>
      </c>
      <c r="K6" s="16">
        <f t="shared" ref="K6:K7" si="8">(E6+G6+I6)/3</f>
        <v>1201.4100000000001</v>
      </c>
      <c r="L6" s="17">
        <v>3</v>
      </c>
      <c r="M6" s="15">
        <f t="shared" ref="M6:M7" si="9">SQRT((POWER(E6-K6,2)+POWER(G6-K6,2)+POWER(I6-K6,2))/(L6-1))</f>
        <v>57.209999999999923</v>
      </c>
      <c r="N6" s="15">
        <f t="shared" ref="N6:N7" si="10">100*(M6/K6)</f>
        <v>4.7619047619047556</v>
      </c>
      <c r="O6" s="15">
        <f t="shared" ref="O6:O7" si="11">E6</f>
        <v>1144.2</v>
      </c>
      <c r="P6" s="15">
        <f t="shared" ref="P6:P7" si="12">O6*D6</f>
        <v>6865.2000000000007</v>
      </c>
    </row>
    <row r="7" spans="1:16" s="4" customFormat="1" ht="177" customHeight="1" x14ac:dyDescent="0.25">
      <c r="A7" s="12">
        <v>3</v>
      </c>
      <c r="B7" s="21" t="s">
        <v>26</v>
      </c>
      <c r="C7" s="13" t="s">
        <v>19</v>
      </c>
      <c r="D7" s="14">
        <v>100</v>
      </c>
      <c r="E7" s="15">
        <v>577.98</v>
      </c>
      <c r="F7" s="15">
        <f t="shared" si="5"/>
        <v>57798</v>
      </c>
      <c r="G7" s="15">
        <v>370</v>
      </c>
      <c r="H7" s="15">
        <f t="shared" si="6"/>
        <v>37000</v>
      </c>
      <c r="I7" s="15">
        <v>390</v>
      </c>
      <c r="J7" s="15">
        <f t="shared" si="7"/>
        <v>39000</v>
      </c>
      <c r="K7" s="16">
        <f t="shared" si="8"/>
        <v>445.99333333333334</v>
      </c>
      <c r="L7" s="17">
        <v>3</v>
      </c>
      <c r="M7" s="15">
        <f t="shared" si="9"/>
        <v>114.74040322978361</v>
      </c>
      <c r="N7" s="15">
        <f t="shared" si="10"/>
        <v>25.726932367400916</v>
      </c>
      <c r="O7" s="15">
        <f t="shared" si="11"/>
        <v>577.98</v>
      </c>
      <c r="P7" s="15">
        <f t="shared" si="12"/>
        <v>57798</v>
      </c>
    </row>
    <row r="8" spans="1:16" s="4" customFormat="1" ht="265.5" customHeight="1" x14ac:dyDescent="0.25">
      <c r="A8" s="12">
        <v>4</v>
      </c>
      <c r="B8" s="21" t="s">
        <v>23</v>
      </c>
      <c r="C8" s="13" t="s">
        <v>19</v>
      </c>
      <c r="D8" s="14">
        <v>4</v>
      </c>
      <c r="E8" s="15">
        <v>275.64999999999998</v>
      </c>
      <c r="F8" s="15">
        <f t="shared" si="0"/>
        <v>1102.5999999999999</v>
      </c>
      <c r="G8" s="15">
        <v>289.43</v>
      </c>
      <c r="H8" s="15">
        <f t="shared" si="1"/>
        <v>1157.72</v>
      </c>
      <c r="I8" s="15">
        <v>303.20999999999998</v>
      </c>
      <c r="J8" s="15">
        <f t="shared" si="2"/>
        <v>1212.8399999999999</v>
      </c>
      <c r="K8" s="16">
        <f t="shared" si="3"/>
        <v>289.43</v>
      </c>
      <c r="L8" s="17">
        <v>3</v>
      </c>
      <c r="M8" s="15">
        <f t="shared" si="4"/>
        <v>13.780000000000001</v>
      </c>
      <c r="N8" s="15">
        <f t="shared" ref="N8" si="13">100*(M8/K8)</f>
        <v>4.7610821269391561</v>
      </c>
      <c r="O8" s="15">
        <f t="shared" ref="O8" si="14">E8</f>
        <v>275.64999999999998</v>
      </c>
      <c r="P8" s="15">
        <f t="shared" ref="P8" si="15">O8*D8</f>
        <v>1102.5999999999999</v>
      </c>
    </row>
    <row r="9" spans="1:16" ht="217.5" customHeight="1" x14ac:dyDescent="0.2">
      <c r="A9" s="12">
        <v>5</v>
      </c>
      <c r="B9" s="21" t="s">
        <v>24</v>
      </c>
      <c r="C9" s="13" t="s">
        <v>19</v>
      </c>
      <c r="D9" s="14">
        <v>1</v>
      </c>
      <c r="E9" s="15">
        <v>111.89</v>
      </c>
      <c r="F9" s="15">
        <f t="shared" ref="F9" si="16">E9*D9</f>
        <v>111.89</v>
      </c>
      <c r="G9" s="15">
        <v>117.48</v>
      </c>
      <c r="H9" s="15">
        <f t="shared" ref="H9" si="17">G9*D9</f>
        <v>117.48</v>
      </c>
      <c r="I9" s="15">
        <v>123.07</v>
      </c>
      <c r="J9" s="15">
        <f t="shared" ref="J9" si="18">I9*D9</f>
        <v>123.07</v>
      </c>
      <c r="K9" s="16">
        <f t="shared" ref="K9" si="19">(E9+G9+I9)/3</f>
        <v>117.48</v>
      </c>
      <c r="L9" s="17">
        <v>3</v>
      </c>
      <c r="M9" s="15">
        <f t="shared" ref="M9" si="20">SQRT((POWER(E9-K9,2)+POWER(G9-K9,2)+POWER(I9-K9,2))/(L9-1))</f>
        <v>5.5899999999999963</v>
      </c>
      <c r="N9" s="15">
        <f>100*(M9/K9)</f>
        <v>4.7582567245488558</v>
      </c>
      <c r="O9" s="15">
        <f>E9</f>
        <v>111.89</v>
      </c>
      <c r="P9" s="15">
        <f>O9*D9</f>
        <v>111.89</v>
      </c>
    </row>
    <row r="10" spans="1:16" ht="12" customHeight="1" x14ac:dyDescent="0.2">
      <c r="A10" s="27" t="s">
        <v>16</v>
      </c>
      <c r="B10" s="28"/>
      <c r="C10" s="17"/>
      <c r="D10" s="18">
        <f>SUM(D5:D9)</f>
        <v>116</v>
      </c>
      <c r="E10" s="15"/>
      <c r="F10" s="11">
        <f>SUM(F5:F9)</f>
        <v>72424.69</v>
      </c>
      <c r="G10" s="19"/>
      <c r="H10" s="20">
        <f>SUM(H5:H9)</f>
        <v>52358.01</v>
      </c>
      <c r="I10" s="15"/>
      <c r="J10" s="11">
        <f>SUM(J5:J9)</f>
        <v>55089.329999999994</v>
      </c>
      <c r="K10" s="16"/>
      <c r="L10" s="17"/>
      <c r="M10" s="15"/>
      <c r="N10" s="15"/>
      <c r="O10" s="15"/>
      <c r="P10" s="11">
        <f>SUM(P5:P9)</f>
        <v>72424.69</v>
      </c>
    </row>
  </sheetData>
  <sheetProtection formatColumns="0" formatRows="0" insertColumns="0" insertRows="0" insertHyperlinks="0"/>
  <protectedRanges>
    <protectedRange sqref="A11:M947" name="Диапазон1"/>
  </protectedRanges>
  <mergeCells count="12">
    <mergeCell ref="B2:P2"/>
    <mergeCell ref="C3:C4"/>
    <mergeCell ref="D3:D4"/>
    <mergeCell ref="A10:B10"/>
    <mergeCell ref="E3:J3"/>
    <mergeCell ref="M3:M4"/>
    <mergeCell ref="N3:N4"/>
    <mergeCell ref="O3:P3"/>
    <mergeCell ref="K3:K4"/>
    <mergeCell ref="L3:L4"/>
    <mergeCell ref="A3:A4"/>
    <mergeCell ref="B3:B4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2026-07-24T06:22:10Z</cp:lastPrinted>
  <dcterms:created xsi:type="dcterms:W3CDTF">2014-01-29T09:28:07Z</dcterms:created>
  <dcterms:modified xsi:type="dcterms:W3CDTF">2026-07-24T10:41:18Z</dcterms:modified>
</cp:coreProperties>
</file>