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Реестры ГК\2026\Копии ГК 2026\_Березка\______________________ (К-_03-02) от __.08.26 Картриджи для МФУ\"/>
    </mc:Choice>
  </mc:AlternateContent>
  <bookViews>
    <workbookView xWindow="-120" yWindow="-120" windowWidth="29040" windowHeight="15840"/>
  </bookViews>
  <sheets>
    <sheet name="Дораб ЕГАИС" sheetId="16" r:id="rId1"/>
  </sheets>
  <definedNames>
    <definedName name="Print_Area" localSheetId="0">'Дораб ЕГАИС'!$A$1:$P$8</definedName>
    <definedName name="_xlnm.Print_Area" localSheetId="0">'Дораб ЕГАИС'!$A$1:$R$16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" i="16" l="1"/>
  <c r="L10" i="16"/>
  <c r="R10" i="16" s="1"/>
  <c r="O9" i="16"/>
  <c r="L9" i="16"/>
  <c r="R9" i="16" s="1"/>
  <c r="P10" i="16" l="1"/>
  <c r="P9" i="16"/>
  <c r="O11" i="16"/>
  <c r="L11" i="16"/>
  <c r="R11" i="16" s="1"/>
  <c r="P11" i="16" l="1"/>
  <c r="O8" i="16"/>
  <c r="L8" i="16"/>
  <c r="R8" i="16" s="1"/>
  <c r="R12" i="16" s="1"/>
  <c r="P8" i="16" l="1"/>
</calcChain>
</file>

<file path=xl/sharedStrings.xml><?xml version="1.0" encoding="utf-8"?>
<sst xmlns="http://schemas.openxmlformats.org/spreadsheetml/2006/main" count="21" uniqueCount="21">
  <si>
    <t>ОБОСНОВАНИЕ НАЧАЛЬНОЙ (МАКСИМАЛЬНОЙ) ЦЕНЫ КОНТРАКТА</t>
  </si>
  <si>
    <t>Среднее арифметическое значение</t>
  </si>
  <si>
    <t>Коэффициент вариации, %</t>
  </si>
  <si>
    <t>Среднее квадратическое отклонение</t>
  </si>
  <si>
    <t>Описание объекта закупки</t>
  </si>
  <si>
    <t>Стоимость, руб.</t>
  </si>
  <si>
    <t>Количество, шт.</t>
  </si>
  <si>
    <t>ИТОГО :</t>
  </si>
  <si>
    <t>Расчет начальной (максимальной) цены контракта методом сопоставимых рыночных цен (анализ рынка)</t>
  </si>
  <si>
    <t>Стоимость за  1 штуку, Скриншот №1</t>
  </si>
  <si>
    <t>Стоимость за  1 штуку, Скриншот №2</t>
  </si>
  <si>
    <t>Стоимость за  1 штуку, Скриншот №3</t>
  </si>
  <si>
    <t>Стоимость за  1 штуку, Скриншот №4</t>
  </si>
  <si>
    <t>Стоимость за  1 штуку, Скриншот №5</t>
  </si>
  <si>
    <t>Поставка запасных частей и принадлежностей для фотокопировальных аппаратов, картриджей для МФУ</t>
  </si>
  <si>
    <t xml:space="preserve">Картридж CANON 069 HY*2 для МФУ Canon i-SENSYS MF754Cdw II </t>
  </si>
  <si>
    <t>Картридж CANON 069 HC*3 для МФУ Canon i-SENSYS MF754Cdw II</t>
  </si>
  <si>
    <t xml:space="preserve">Картридж CANON 069 HM*4 для МФУ Canon i-SENSYS MF754Cdw II </t>
  </si>
  <si>
    <t xml:space="preserve">Картридж CANON 069 HBK*1 для МФУ Canon i-SENSYS MF754Cdw II </t>
  </si>
  <si>
    <t>Определить начальную (максимальную) цену контракта (НМЦК) по мероприятию по информатизации 160.00100160.16.Э.814.26 в размере  85 563,80 руб.
Коэффициент вариации цен не превышает 33% - цены являются однородными.
Информация о валюте, используемой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</t>
  </si>
  <si>
    <t>Дата подготовки обоснования НМЦК: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</si>
</sst>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4" fontId="3" fillId="0" borderId="0" xfId="0" applyNumberFormat="1" applyFont="1"/>
    <xf numFmtId="4" fontId="3" fillId="0" borderId="0" xfId="0" applyNumberFormat="1" applyFont="1" applyFill="1"/>
    <xf numFmtId="0" fontId="3" fillId="0" borderId="0" xfId="0" applyFont="1" applyFill="1" applyBorder="1"/>
    <xf numFmtId="0" fontId="2" fillId="0" borderId="0" xfId="0" applyFont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vertical="center" wrapText="1"/>
    </xf>
    <xf numFmtId="2" fontId="8" fillId="0" borderId="22" xfId="0" applyNumberFormat="1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horizontal="center" vertical="center"/>
    </xf>
    <xf numFmtId="4" fontId="8" fillId="0" borderId="22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top" wrapText="1"/>
    </xf>
    <xf numFmtId="49" fontId="5" fillId="3" borderId="3" xfId="0" applyNumberFormat="1" applyFont="1" applyFill="1" applyBorder="1" applyAlignment="1">
      <alignment horizontal="center" vertical="top" wrapText="1"/>
    </xf>
    <xf numFmtId="49" fontId="5" fillId="3" borderId="8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topLeftCell="A3" zoomScaleNormal="100" zoomScaleSheetLayoutView="100" workbookViewId="0">
      <selection activeCell="F21" sqref="F21"/>
    </sheetView>
  </sheetViews>
  <sheetFormatPr defaultColWidth="8.85546875" defaultRowHeight="15.75" x14ac:dyDescent="0.25"/>
  <cols>
    <col min="1" max="1" width="3.7109375" style="1" customWidth="1"/>
    <col min="2" max="2" width="13.7109375" style="1" hidden="1" customWidth="1"/>
    <col min="3" max="3" width="15.85546875" style="1" customWidth="1"/>
    <col min="4" max="4" width="6.7109375" style="1" customWidth="1"/>
    <col min="5" max="5" width="9" style="1" customWidth="1"/>
    <col min="6" max="6" width="15.7109375" style="1" customWidth="1"/>
    <col min="7" max="7" width="16.7109375" style="1" customWidth="1"/>
    <col min="8" max="8" width="16.5703125" style="1" customWidth="1"/>
    <col min="9" max="9" width="8.42578125" style="1" customWidth="1"/>
    <col min="10" max="10" width="3" style="1" customWidth="1"/>
    <col min="11" max="11" width="6.5703125" style="1" customWidth="1"/>
    <col min="12" max="12" width="7.5703125" style="1" customWidth="1"/>
    <col min="13" max="13" width="6.5703125" style="1" customWidth="1"/>
    <col min="14" max="14" width="3.7109375" style="1" customWidth="1"/>
    <col min="15" max="15" width="18.140625" style="1" customWidth="1"/>
    <col min="16" max="16" width="14.85546875" style="1" customWidth="1"/>
    <col min="17" max="17" width="14.42578125" style="1" customWidth="1"/>
    <col min="18" max="18" width="18.42578125" style="1" customWidth="1"/>
    <col min="19" max="19" width="15.85546875" style="1" customWidth="1"/>
    <col min="20" max="20" width="14.7109375" style="1" customWidth="1"/>
    <col min="21" max="21" width="25.28515625" style="1" customWidth="1"/>
    <col min="22" max="22" width="10.140625" style="1" customWidth="1"/>
    <col min="23" max="23" width="14.85546875" style="1" customWidth="1"/>
    <col min="24" max="16384" width="8.85546875" style="1"/>
  </cols>
  <sheetData>
    <row r="1" spans="1:21" ht="21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6"/>
    </row>
    <row r="2" spans="1:21" ht="9.75" customHeight="1" thickBot="1" x14ac:dyDescent="0.3"/>
    <row r="3" spans="1:21" ht="24" customHeight="1" thickBot="1" x14ac:dyDescent="0.3">
      <c r="A3" s="47" t="s">
        <v>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</row>
    <row r="4" spans="1:21" ht="22.5" customHeight="1" thickBot="1" x14ac:dyDescent="0.3">
      <c r="A4" s="50" t="s">
        <v>14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1" ht="27" customHeight="1" thickBot="1" x14ac:dyDescent="0.3">
      <c r="A5" s="15" t="s">
        <v>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  <c r="T5" s="5"/>
      <c r="U5" s="5"/>
    </row>
    <row r="6" spans="1:21" ht="21.75" customHeight="1" x14ac:dyDescent="0.25">
      <c r="A6" s="39"/>
      <c r="B6" s="40"/>
      <c r="C6" s="41"/>
      <c r="D6" s="40" t="s">
        <v>9</v>
      </c>
      <c r="E6" s="40"/>
      <c r="F6" s="45" t="s">
        <v>10</v>
      </c>
      <c r="G6" s="45" t="s">
        <v>11</v>
      </c>
      <c r="H6" s="45" t="s">
        <v>12</v>
      </c>
      <c r="I6" s="40" t="s">
        <v>13</v>
      </c>
      <c r="J6" s="40"/>
      <c r="K6" s="40"/>
      <c r="L6" s="53" t="s">
        <v>1</v>
      </c>
      <c r="M6" s="40"/>
      <c r="N6" s="41"/>
      <c r="O6" s="24" t="s">
        <v>3</v>
      </c>
      <c r="P6" s="24" t="s">
        <v>2</v>
      </c>
      <c r="Q6" s="24" t="s">
        <v>6</v>
      </c>
      <c r="R6" s="13" t="s">
        <v>5</v>
      </c>
    </row>
    <row r="7" spans="1:21" ht="27" customHeight="1" thickBot="1" x14ac:dyDescent="0.3">
      <c r="A7" s="42"/>
      <c r="B7" s="43"/>
      <c r="C7" s="44"/>
      <c r="D7" s="43"/>
      <c r="E7" s="43"/>
      <c r="F7" s="46"/>
      <c r="G7" s="46"/>
      <c r="H7" s="46"/>
      <c r="I7" s="43"/>
      <c r="J7" s="43"/>
      <c r="K7" s="43"/>
      <c r="L7" s="54"/>
      <c r="M7" s="43"/>
      <c r="N7" s="44"/>
      <c r="O7" s="25"/>
      <c r="P7" s="25"/>
      <c r="Q7" s="25"/>
      <c r="R7" s="14"/>
    </row>
    <row r="8" spans="1:21" ht="52.5" customHeight="1" thickBot="1" x14ac:dyDescent="0.3">
      <c r="A8" s="26" t="s">
        <v>18</v>
      </c>
      <c r="B8" s="27"/>
      <c r="C8" s="28"/>
      <c r="D8" s="21">
        <v>16840</v>
      </c>
      <c r="E8" s="22"/>
      <c r="F8" s="8">
        <v>18115</v>
      </c>
      <c r="G8" s="8">
        <v>17326</v>
      </c>
      <c r="H8" s="8">
        <v>17748</v>
      </c>
      <c r="I8" s="23">
        <v>18180</v>
      </c>
      <c r="J8" s="21"/>
      <c r="K8" s="21"/>
      <c r="L8" s="21">
        <f>(D8+F8+G8+H8+I8)/5</f>
        <v>17641.8</v>
      </c>
      <c r="M8" s="21"/>
      <c r="N8" s="21"/>
      <c r="O8" s="8">
        <f>_xlfn.STDEV.S(D8:K8)</f>
        <v>562.90958421401922</v>
      </c>
      <c r="P8" s="9">
        <f>(O8/L8)*100</f>
        <v>3.190771827217286</v>
      </c>
      <c r="Q8" s="10">
        <v>2</v>
      </c>
      <c r="R8" s="11">
        <f>L8*Q8</f>
        <v>35283.599999999999</v>
      </c>
      <c r="S8" s="4"/>
      <c r="T8" s="4"/>
      <c r="U8" s="3"/>
    </row>
    <row r="9" spans="1:21" ht="45.75" customHeight="1" thickBot="1" x14ac:dyDescent="0.3">
      <c r="A9" s="26" t="s">
        <v>15</v>
      </c>
      <c r="B9" s="27"/>
      <c r="C9" s="28"/>
      <c r="D9" s="21">
        <v>15890</v>
      </c>
      <c r="E9" s="22"/>
      <c r="F9" s="12">
        <v>17440</v>
      </c>
      <c r="G9" s="12">
        <v>17113</v>
      </c>
      <c r="H9" s="12">
        <v>17396</v>
      </c>
      <c r="I9" s="23">
        <v>17800</v>
      </c>
      <c r="J9" s="21"/>
      <c r="K9" s="21"/>
      <c r="L9" s="21">
        <f>(D9+F9+G9+H9+I9)/5</f>
        <v>17127.8</v>
      </c>
      <c r="M9" s="21"/>
      <c r="N9" s="21"/>
      <c r="O9" s="12">
        <f>_xlfn.STDEV.S(D9:K9)</f>
        <v>733.76099651044422</v>
      </c>
      <c r="P9" s="9">
        <f>(O9/L9)*100</f>
        <v>4.2840352906412047</v>
      </c>
      <c r="Q9" s="10">
        <v>1</v>
      </c>
      <c r="R9" s="11">
        <f>L9*Q9</f>
        <v>17127.8</v>
      </c>
      <c r="S9" s="4"/>
      <c r="T9" s="4"/>
      <c r="U9" s="3"/>
    </row>
    <row r="10" spans="1:21" ht="55.5" customHeight="1" thickBot="1" x14ac:dyDescent="0.3">
      <c r="A10" s="26" t="s">
        <v>16</v>
      </c>
      <c r="B10" s="27"/>
      <c r="C10" s="28"/>
      <c r="D10" s="21">
        <v>15890</v>
      </c>
      <c r="E10" s="22"/>
      <c r="F10" s="12">
        <v>17410</v>
      </c>
      <c r="G10" s="12">
        <v>15810</v>
      </c>
      <c r="H10" s="12">
        <v>16460</v>
      </c>
      <c r="I10" s="23">
        <v>16718</v>
      </c>
      <c r="J10" s="21"/>
      <c r="K10" s="21"/>
      <c r="L10" s="21">
        <f>(D10+F10+G10+H10+I10)/5</f>
        <v>16457.599999999999</v>
      </c>
      <c r="M10" s="21"/>
      <c r="N10" s="21"/>
      <c r="O10" s="12">
        <f>_xlfn.STDEV.S(D10:K10)</f>
        <v>655.06396634221915</v>
      </c>
      <c r="P10" s="9">
        <f>(O10/L10)*100</f>
        <v>3.9803128423477254</v>
      </c>
      <c r="Q10" s="10">
        <v>1</v>
      </c>
      <c r="R10" s="11">
        <f>L10*Q10</f>
        <v>16457.599999999999</v>
      </c>
      <c r="S10" s="4"/>
      <c r="T10" s="4"/>
      <c r="U10" s="3"/>
    </row>
    <row r="11" spans="1:21" ht="51" customHeight="1" thickBot="1" x14ac:dyDescent="0.3">
      <c r="A11" s="26" t="s">
        <v>17</v>
      </c>
      <c r="B11" s="27"/>
      <c r="C11" s="28"/>
      <c r="D11" s="21">
        <v>17010</v>
      </c>
      <c r="E11" s="22"/>
      <c r="F11" s="8">
        <v>16000</v>
      </c>
      <c r="G11" s="8">
        <v>16445</v>
      </c>
      <c r="H11" s="8">
        <v>16979</v>
      </c>
      <c r="I11" s="23">
        <v>17040</v>
      </c>
      <c r="J11" s="21"/>
      <c r="K11" s="21"/>
      <c r="L11" s="21">
        <f>(D11+F11+G11+H11+I11)/5</f>
        <v>16694.8</v>
      </c>
      <c r="M11" s="21"/>
      <c r="N11" s="21"/>
      <c r="O11" s="8">
        <f>_xlfn.STDEV.S(D11:K11)</f>
        <v>459.46457970119963</v>
      </c>
      <c r="P11" s="9">
        <f>(O11/L11)*100</f>
        <v>2.7521418627428877</v>
      </c>
      <c r="Q11" s="10">
        <v>1</v>
      </c>
      <c r="R11" s="11">
        <f>L11*Q11</f>
        <v>16694.8</v>
      </c>
      <c r="S11" s="4"/>
      <c r="T11" s="4"/>
      <c r="U11" s="3"/>
    </row>
    <row r="12" spans="1:21" ht="27" customHeight="1" thickBot="1" x14ac:dyDescent="0.3">
      <c r="A12" s="29" t="s">
        <v>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1"/>
      <c r="R12" s="7">
        <f>R8+R9+R10+R11</f>
        <v>85563.8</v>
      </c>
      <c r="U12" s="3"/>
    </row>
    <row r="13" spans="1:21" ht="92.25" customHeight="1" thickBot="1" x14ac:dyDescent="0.3">
      <c r="A13" s="18" t="s">
        <v>19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</row>
    <row r="14" spans="1:21" ht="10.5" customHeight="1" x14ac:dyDescent="0.25">
      <c r="A14" s="32" t="s">
        <v>20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21" ht="9" customHeight="1" thickBot="1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7"/>
    </row>
    <row r="16" spans="1:21" ht="13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ht="39" customHeight="1" x14ac:dyDescent="0.25"/>
    <row r="18" ht="51" customHeight="1" x14ac:dyDescent="0.25"/>
    <row r="24" ht="76.5" customHeight="1" x14ac:dyDescent="0.25"/>
  </sheetData>
  <mergeCells count="34">
    <mergeCell ref="I11:K11"/>
    <mergeCell ref="L11:N11"/>
    <mergeCell ref="A1:P1"/>
    <mergeCell ref="A6:C7"/>
    <mergeCell ref="L8:N8"/>
    <mergeCell ref="A8:C8"/>
    <mergeCell ref="F6:F7"/>
    <mergeCell ref="G6:G7"/>
    <mergeCell ref="H6:H7"/>
    <mergeCell ref="A3:R3"/>
    <mergeCell ref="A4:R4"/>
    <mergeCell ref="D6:E7"/>
    <mergeCell ref="I6:K7"/>
    <mergeCell ref="L6:N7"/>
    <mergeCell ref="O6:O7"/>
    <mergeCell ref="P6:P7"/>
    <mergeCell ref="A12:Q12"/>
    <mergeCell ref="A14:R15"/>
    <mergeCell ref="R6:R7"/>
    <mergeCell ref="A5:R5"/>
    <mergeCell ref="A13:R13"/>
    <mergeCell ref="D8:E8"/>
    <mergeCell ref="I8:K8"/>
    <mergeCell ref="Q6:Q7"/>
    <mergeCell ref="A11:C11"/>
    <mergeCell ref="D11:E11"/>
    <mergeCell ref="A9:C9"/>
    <mergeCell ref="D9:E9"/>
    <mergeCell ref="I9:K9"/>
    <mergeCell ref="L9:N9"/>
    <mergeCell ref="A10:C10"/>
    <mergeCell ref="D10:E10"/>
    <mergeCell ref="I10:K10"/>
    <mergeCell ref="L10:N10"/>
  </mergeCells>
  <pageMargins left="0.23622047244094491" right="0.23622047244094491" top="0.35433070866141736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Дораб ЕГАИС</vt:lpstr>
      <vt:lpstr>'Дораб ЕГАИС'!Print_Area</vt:lpstr>
      <vt:lpstr>'Дораб ЕГАИС'!Область_печати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Маркелов Евгений Владимирович</dc:creator>
  <cp:lastModifiedBy>Перелыгина Елена Александровна</cp:lastModifiedBy>
  <cp:lastPrinted>2026-07-30T13:09:58Z</cp:lastPrinted>
  <dcterms:created xsi:type="dcterms:W3CDTF">2014-08-14T12:37:43Z</dcterms:created>
  <dcterms:modified xsi:type="dcterms:W3CDTF">2026-08-03T08:30:42Z</dcterms:modified>
</cp:coreProperties>
</file>