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ozov_ss\Desktop\Заявки 2026\Весы аналитические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F8" i="2" l="1"/>
  <c r="G8" i="2"/>
  <c r="E8" i="2"/>
  <c r="L7" i="2"/>
  <c r="M7" i="2" s="1"/>
  <c r="N7" i="2" s="1"/>
  <c r="O7" i="2" s="1"/>
  <c r="O8" i="2" s="1"/>
  <c r="I7" i="2"/>
  <c r="J7" i="2" s="1"/>
  <c r="K7" i="2" s="1"/>
  <c r="O9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<sst xmlns="http://schemas.openxmlformats.org/spreadsheetml/2006/main" count="32" uniqueCount="32">
  <si>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</si>
  <si>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</si>
  <si>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</si>
  <si>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</si>
  <si>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</si>
  <si>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</si>
  <si>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</si>
  <si>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</si>
  <si>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</si>
  <si>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</si>
  <si>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</si>
  <si>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</si>
  <si>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</si>
  <si>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</si>
  <si>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</si>
  <si>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</si>
  <si>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</si>
  <si>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</si>
  <si>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</si>
  <si>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</si>
  <si>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</si>
  <si>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</si>
  <si>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</si>
  <si>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шт.</t>
  </si>
  <si>
    <t>иной метод</t>
  </si>
  <si>
    <t>РАСЧЕТ (Обоснование) начальной (максимальной) цены государственного контракта на поставку весы лабораторные электронные , для обеспечения государственных нужд ФКУЗ Ставропольский противочумный институт Роспотребнадзора.             ИКЗ:261263600064126360100100260000000244                                                        ОКПД2: 26.51.31.000 - Весы чувствительностью 0,05 г или выше</t>
  </si>
  <si>
    <t>Информация №1 вх. № 5292 от  31.08.2026</t>
  </si>
  <si>
    <t>Информация №2 вх. № 5293   от   31.08.2026</t>
  </si>
  <si>
    <t>Информация №3 вх. №  5294от   31.08.2026</t>
  </si>
  <si>
    <t>Весы лабораторные электронные неавтоматического действия ВЛТЭ модификация ВЛТЭ-210С или эквивалент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</si>
  <si>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80060.00 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71700 ( Семьдесят отдна тысяча семьсот ) рублей 00 копеек.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</si>
  <si>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Дата составления 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</si>
</sst>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="85" zoomScaleNormal="85" zoomScaleSheetLayoutView="85" workbookViewId="0">
      <selection activeCell="A2" sqref="A2:O2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9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43" t="s">
        <v>16</v>
      </c>
      <c r="J1" s="43"/>
      <c r="K1" s="43"/>
      <c r="L1" s="43"/>
      <c r="M1" s="43"/>
      <c r="N1" s="43"/>
      <c r="O1" s="43"/>
    </row>
    <row r="2" spans="1:16" s="6" customFormat="1" ht="69" customHeight="1" x14ac:dyDescent="0.3">
      <c r="A2" s="41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s="9" customFormat="1" ht="23.25" customHeight="1" x14ac:dyDescent="0.25">
      <c r="A3" s="7"/>
      <c r="B3" s="8" t="s">
        <v>14</v>
      </c>
      <c r="C3" s="37" t="s">
        <v>17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6" s="9" customFormat="1" ht="21.75" customHeight="1" x14ac:dyDescent="0.25">
      <c r="A4" s="10"/>
      <c r="B4" s="11"/>
      <c r="C4" s="40" t="s">
        <v>24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s="9" customFormat="1" ht="47.25" customHeight="1" x14ac:dyDescent="0.25">
      <c r="A5" s="44" t="s">
        <v>0</v>
      </c>
      <c r="B5" s="44" t="s">
        <v>9</v>
      </c>
      <c r="C5" s="45" t="s">
        <v>1</v>
      </c>
      <c r="D5" s="45" t="s">
        <v>2</v>
      </c>
      <c r="E5" s="51" t="s">
        <v>10</v>
      </c>
      <c r="F5" s="52"/>
      <c r="G5" s="53"/>
      <c r="H5" s="12"/>
      <c r="I5" s="46" t="s">
        <v>12</v>
      </c>
      <c r="J5" s="46"/>
      <c r="K5" s="46"/>
      <c r="L5" s="54" t="s">
        <v>15</v>
      </c>
      <c r="M5" s="54"/>
      <c r="N5" s="54"/>
      <c r="O5" s="54"/>
    </row>
    <row r="6" spans="1:16" ht="198.75" customHeight="1" x14ac:dyDescent="0.2">
      <c r="A6" s="45"/>
      <c r="B6" s="45"/>
      <c r="C6" s="50"/>
      <c r="D6" s="50"/>
      <c r="E6" s="26" t="s">
        <v>26</v>
      </c>
      <c r="F6" s="26" t="s">
        <v>27</v>
      </c>
      <c r="G6" s="26" t="s">
        <v>28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69.75" customHeight="1" x14ac:dyDescent="0.2">
      <c r="A7" s="32"/>
      <c r="B7" s="8" t="s">
        <v>29</v>
      </c>
      <c r="C7" s="31" t="s">
        <v>23</v>
      </c>
      <c r="D7" s="35">
        <v>1</v>
      </c>
      <c r="E7" s="34">
        <v>71700</v>
      </c>
      <c r="F7" s="27">
        <v>82490</v>
      </c>
      <c r="G7" s="27">
        <v>85990</v>
      </c>
      <c r="H7" s="33"/>
      <c r="I7" s="2">
        <f>AVERAGE(E7:G7)</f>
        <v>80060</v>
      </c>
      <c r="J7" s="2">
        <f t="shared" ref="J7" si="0">SQRT(((SUM((POWER(G7-I7,2)),(POWER(F7-I7,2)),(POWER(E7-I7,2)))/(COLUMNS(E7:G7)-1))))</f>
        <v>7448.4696414766977</v>
      </c>
      <c r="K7" s="2">
        <f t="shared" ref="K7" si="1">J7/I7*100</f>
        <v>9.303609344837243</v>
      </c>
      <c r="L7" s="2">
        <f t="shared" ref="L7" si="2">((D7/3)*(SUM(E7:G7)))</f>
        <v>80060</v>
      </c>
      <c r="M7" s="2">
        <f t="shared" ref="M7" si="3">L7/D7</f>
        <v>80060</v>
      </c>
      <c r="N7" s="2">
        <f t="shared" ref="N7" si="4">ROUNDDOWN(M7,2)</f>
        <v>80060</v>
      </c>
      <c r="O7" s="2">
        <f t="shared" ref="O7" si="5">N7*D7</f>
        <v>80060</v>
      </c>
    </row>
    <row r="8" spans="1:16" ht="25.5" customHeight="1" x14ac:dyDescent="0.2">
      <c r="A8" s="28"/>
      <c r="B8" s="36" t="s">
        <v>22</v>
      </c>
      <c r="C8" s="29"/>
      <c r="D8" s="30"/>
      <c r="E8" s="27">
        <f>SUMPRODUCT(E7:E7,D7:D7)</f>
        <v>71700</v>
      </c>
      <c r="F8" s="27">
        <f>SUMPRODUCT(F7:F7,D7:D7)</f>
        <v>82490</v>
      </c>
      <c r="G8" s="27">
        <f>SUMPRODUCT(G7:G7,D7:D7)</f>
        <v>85990</v>
      </c>
      <c r="H8" s="2" t="s">
        <v>6</v>
      </c>
      <c r="I8" s="2"/>
      <c r="J8" s="2"/>
      <c r="K8" s="2"/>
      <c r="L8" s="2"/>
      <c r="M8" s="2"/>
      <c r="N8" s="2"/>
      <c r="O8" s="2">
        <f>SUM(O7:O7)</f>
        <v>80060</v>
      </c>
      <c r="P8" s="25"/>
    </row>
    <row r="9" spans="1:16" s="15" customFormat="1" ht="51" customHeight="1" x14ac:dyDescent="0.25">
      <c r="A9" s="47" t="s">
        <v>30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 t="e">
        <f>SUM(#REF!)</f>
        <v>#REF!</v>
      </c>
    </row>
    <row r="10" spans="1:16" s="15" customFormat="1" ht="37.5" customHeight="1" x14ac:dyDescent="0.25">
      <c r="A10" s="55" t="s">
        <v>21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6" s="15" customFormat="1" ht="21.75" customHeight="1" x14ac:dyDescent="0.25">
      <c r="A11" s="57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16" s="15" customFormat="1" ht="23.25" customHeight="1" x14ac:dyDescent="0.25">
      <c r="A12" s="49" t="s">
        <v>31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6" s="15" customFormat="1" ht="10.5" customHeight="1" x14ac:dyDescent="0.25">
      <c r="A13" s="16"/>
      <c r="B13" s="16"/>
      <c r="C13" s="16"/>
      <c r="D13" s="16"/>
      <c r="E13" s="17"/>
      <c r="F13" s="17"/>
      <c r="G13" s="17"/>
      <c r="H13" s="16"/>
      <c r="I13" s="16"/>
      <c r="J13" s="16"/>
      <c r="K13" s="16"/>
      <c r="L13" s="16"/>
      <c r="M13" s="16"/>
      <c r="N13" s="16"/>
      <c r="O13" s="16"/>
    </row>
    <row r="14" spans="1:16" s="15" customFormat="1" ht="9.75" customHeight="1" x14ac:dyDescent="0.3">
      <c r="A14" s="18"/>
      <c r="B14" s="18"/>
      <c r="C14" s="18"/>
      <c r="D14" s="6"/>
      <c r="E14" s="19"/>
      <c r="F14" s="20"/>
      <c r="G14" s="21"/>
      <c r="H14" s="22"/>
      <c r="I14" s="22"/>
      <c r="J14" s="22"/>
      <c r="K14" s="22"/>
      <c r="L14" s="22"/>
      <c r="M14" s="22"/>
      <c r="N14" s="22"/>
      <c r="O14" s="22"/>
    </row>
    <row r="15" spans="1:16" s="23" customFormat="1" ht="11.25" customHeight="1" x14ac:dyDescent="0.25">
      <c r="A15" s="9"/>
      <c r="B15" s="9"/>
      <c r="C15" s="9"/>
      <c r="D15" s="9"/>
      <c r="E15" s="24"/>
      <c r="F15" s="24"/>
      <c r="G15" s="24"/>
      <c r="H15" s="9"/>
      <c r="I15" s="9"/>
      <c r="J15" s="9"/>
      <c r="K15" s="9"/>
      <c r="L15" s="9"/>
      <c r="M15" s="9"/>
      <c r="N15" s="9"/>
      <c r="O15" s="9"/>
    </row>
    <row r="16" spans="1:16" s="9" customFormat="1" ht="15.75" x14ac:dyDescent="0.25">
      <c r="A16" s="5"/>
      <c r="B16" s="5"/>
      <c r="C16" s="5"/>
      <c r="D16" s="5"/>
      <c r="E16" s="25"/>
      <c r="F16" s="25"/>
      <c r="G16" s="25"/>
      <c r="H16" s="5"/>
      <c r="I16" s="5"/>
      <c r="J16" s="5"/>
      <c r="K16" s="5"/>
      <c r="L16" s="5"/>
      <c r="M16" s="5"/>
      <c r="N16" s="5"/>
      <c r="O16" s="5"/>
    </row>
  </sheetData>
  <mergeCells count="15">
    <mergeCell ref="A9:O9"/>
    <mergeCell ref="A12:O12"/>
    <mergeCell ref="D5:D6"/>
    <mergeCell ref="E5:G5"/>
    <mergeCell ref="C5:C6"/>
    <mergeCell ref="L5:O5"/>
    <mergeCell ref="A10:O10"/>
    <mergeCell ref="A11:O11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Морозов Станислав Сергеевич</cp:lastModifiedBy>
  <cp:lastPrinted>2026-07-10T08:54:57Z</cp:lastPrinted>
  <dcterms:created xsi:type="dcterms:W3CDTF">2014-01-15T18:15:09Z</dcterms:created>
  <dcterms:modified xsi:type="dcterms:W3CDTF">2026-09-02T06:53:32Z</dcterms:modified>
</cp:coreProperties>
</file>