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10.bin" ContentType="application/vnd.openxmlformats-officedocument.oleObject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345" windowWidth="18525" windowHeight="15405"/>
  </bookViews>
  <sheets>
    <sheet name="Расчет цены" sheetId="1" r:id="rId1"/>
  </sheets>
  <definedNames>
    <definedName name="_xlnm.Print_Area" localSheetId="0">'Расчет цены'!$A$1:$V$18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14" i="1"/>
  <c r="S6"/>
  <c r="S7"/>
  <c r="S8"/>
  <c r="S9"/>
  <c r="S10"/>
  <c r="S11"/>
  <c r="S12"/>
  <c r="S13"/>
  <c r="R6"/>
  <c r="R7"/>
  <c r="R8"/>
  <c r="R9"/>
  <c r="R10"/>
  <c r="R11"/>
  <c r="R12"/>
  <c r="R13"/>
  <c r="O6"/>
  <c r="O7"/>
  <c r="O8"/>
  <c r="O9"/>
  <c r="O10"/>
  <c r="O11"/>
  <c r="L6"/>
  <c r="P6" s="1"/>
  <c r="L7"/>
  <c r="P7" s="1"/>
  <c r="L8"/>
  <c r="P8" s="1"/>
  <c r="L9"/>
  <c r="P9" s="1"/>
  <c r="L10"/>
  <c r="P10" s="1"/>
  <c r="L11"/>
  <c r="P11" s="1"/>
  <c r="O12"/>
  <c r="O13"/>
  <c r="O5"/>
  <c r="L12"/>
  <c r="M12" s="1"/>
  <c r="N12" s="1"/>
  <c r="L13"/>
  <c r="P13" s="1"/>
  <c r="U5"/>
  <c r="S5"/>
  <c r="L5"/>
  <c r="M5" s="1"/>
  <c r="N5" s="1"/>
  <c r="M11" l="1"/>
  <c r="N11" s="1"/>
  <c r="M10"/>
  <c r="N10" s="1"/>
  <c r="M9"/>
  <c r="N9" s="1"/>
  <c r="M8"/>
  <c r="N8" s="1"/>
  <c r="M7"/>
  <c r="N7" s="1"/>
  <c r="M6"/>
  <c r="N6" s="1"/>
  <c r="P12"/>
  <c r="M13"/>
  <c r="N13" s="1"/>
  <c r="S14"/>
  <c r="O14"/>
  <c r="U14"/>
  <c r="P5"/>
  <c r="R5" s="1"/>
  <c r="S4"/>
  <c r="T4"/>
  <c r="U4"/>
  <c r="R14" l="1"/>
  <c r="S15" s="1"/>
</calcChain>
</file>

<file path=xl/sharedStrings.xml><?xml version="1.0" encoding="utf-8"?>
<sst xmlns="http://schemas.openxmlformats.org/spreadsheetml/2006/main" count="83" uniqueCount="51">
  <si>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</si>
  <si>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</si>
  <si>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</si>
  <si>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</si>
  <si>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</si>
  <si>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</si>
  <si>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</si>
  <si>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</si>
  <si>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</si>
  <si>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</si>
  <si>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</si>
  <si>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</si>
  <si>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</si>
  <si>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</si>
  <si>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</si>
  <si>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Номер сведений о контракте №_______</t>
  </si>
  <si>
    <t>Итого по коммерческим предложениям (руб./ед.изм.)</t>
  </si>
  <si>
    <t>Средняя Н(М)ЦК</t>
  </si>
  <si>
    <t xml:space="preserve">Обоснование начальной (максимальной) цены контракта, (Н(М)ЦК)
</t>
  </si>
  <si>
    <t>Таблица 1</t>
  </si>
  <si>
    <t>ОКПД</t>
  </si>
  <si>
    <t>нет</t>
  </si>
  <si>
    <t xml:space="preserve">Поставщик №1 </t>
  </si>
  <si>
    <t>Поставщик №2</t>
  </si>
  <si>
    <t>Поставщик №3</t>
  </si>
  <si>
    <t>Характеристики товара</t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</si>
  <si>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</si>
  <si>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>Расчет Н(М)ЦК по формуле</t>
    </r>
    <r>
      <rPr>
        <sz val="11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</si>
  <si>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</si>
  <si>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Бокс ОП</t>
  </si>
  <si>
    <t>распределительный пластиковый бокс 18 мод.221х364х100 с белой дверью 1 ряд</t>
  </si>
  <si>
    <t>шт</t>
  </si>
  <si>
    <t>Кабель ГОСТ ВВГнг-LS 2*1,5</t>
  </si>
  <si>
    <t>м</t>
  </si>
  <si>
    <t>Прожектор светодиодный ДДО-8 50 ВТ 230В 6500К IP65</t>
  </si>
  <si>
    <t xml:space="preserve">Прожектор светодиодный </t>
  </si>
  <si>
    <t>Бокс ЩРН-П-6 модулей IP40</t>
  </si>
  <si>
    <t>Автомат АД-14 50А/30мА</t>
  </si>
  <si>
    <t>Автоматический выключатель</t>
  </si>
  <si>
    <t>Шина на DIN рейку №95.63.12</t>
  </si>
  <si>
    <t>Шина для 3-ф нагрузок 63А мод. (мед. Из) 22 см</t>
  </si>
  <si>
    <t>Труба ПВХ гфро с зонд d20мм</t>
  </si>
  <si>
    <r>
      <t>В то же время с целью исполнения ст. 34 Бюджетного Кодекса для достижения заданных результатов с использованием наименьшего объема средств (принцип экономности) предполагается осуществить закупку по наименьшей предложенной цене                   37650</t>
    </r>
    <r>
      <rPr>
        <b/>
        <sz val="11"/>
        <color rgb="FF000000"/>
        <rFont val="Times New Roman"/>
        <family val="1"/>
        <charset val="204"/>
      </rPr>
      <t xml:space="preserve"> рублей</t>
    </r>
    <r>
      <rPr>
        <sz val="11"/>
        <color indexed="8"/>
        <rFont val="Times New Roman"/>
        <family val="1"/>
        <charset val="204"/>
      </rPr>
      <t>.
Денежные средства на данную закупку имеются.</t>
    </r>
  </si>
  <si>
    <t>Инспектор ГТО</t>
  </si>
  <si>
    <t>Д.А. Ласкавый</t>
  </si>
  <si>
    <t>Автоматический выключательИЭК ВА47-29 25А/1П</t>
  </si>
  <si>
    <t>27.12.40.000</t>
  </si>
  <si>
    <t>27.32.11.000</t>
  </si>
  <si>
    <t>22.21.21.129</t>
  </si>
  <si>
    <t>27.40.33.130</t>
  </si>
  <si>
    <t>27.90.12.110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</si>
</sst>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rgb="FF000000"/>
      <name val="PT Astra Serif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2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wrapText="1"/>
      <protection locked="0"/>
    </xf>
    <xf numFmtId="2" fontId="2" fillId="0" borderId="0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 applyProtection="1">
      <alignment horizontal="center" wrapText="1"/>
      <protection locked="0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right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top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3" Type="http://schemas.openxmlformats.org/officeDocument/2006/relationships/image" Target="../media/image7.emf"/><Relationship Id="rId7" Type="http://schemas.openxmlformats.org/officeDocument/2006/relationships/image" Target="../media/image11.emf"/><Relationship Id="rId2" Type="http://schemas.openxmlformats.org/officeDocument/2006/relationships/image" Target="../media/image6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5" Type="http://schemas.openxmlformats.org/officeDocument/2006/relationships/image" Target="../media/image9.emf"/><Relationship Id="rId10" Type="http://schemas.openxmlformats.org/officeDocument/2006/relationships/image" Target="../media/image14.emf"/><Relationship Id="rId4" Type="http://schemas.openxmlformats.org/officeDocument/2006/relationships/image" Target="../media/image8.emf"/><Relationship Id="rId9" Type="http://schemas.openxmlformats.org/officeDocument/2006/relationships/image" Target="../media/image1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3</xdr:row>
      <xdr:rowOff>952500</xdr:rowOff>
    </xdr:from>
    <xdr:to>
      <xdr:col>14</xdr:col>
      <xdr:colOff>0</xdr:colOff>
      <xdr:row>3</xdr:row>
      <xdr:rowOff>1304925</xdr:rowOff>
    </xdr:to>
    <xdr:pic>
      <xdr:nvPicPr>
        <xdr:cNvPr id="1365" name="Picture 1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44175" y="15240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923925</xdr:rowOff>
    </xdr:from>
    <xdr:to>
      <xdr:col>12</xdr:col>
      <xdr:colOff>1019175</xdr:colOff>
      <xdr:row>3</xdr:row>
      <xdr:rowOff>1362075</xdr:rowOff>
    </xdr:to>
    <xdr:pic>
      <xdr:nvPicPr>
        <xdr:cNvPr id="1366" name="Picture 2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15475" y="14954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2295525</xdr:rowOff>
    </xdr:from>
    <xdr:to>
      <xdr:col>14</xdr:col>
      <xdr:colOff>1504950</xdr:colOff>
      <xdr:row>3</xdr:row>
      <xdr:rowOff>2647950</xdr:rowOff>
    </xdr:to>
    <xdr:pic>
      <xdr:nvPicPr>
        <xdr:cNvPr id="1367" name="Picture 5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496675" y="2867025"/>
          <a:ext cx="14859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3</xdr:row>
      <xdr:rowOff>1400175</xdr:rowOff>
    </xdr:from>
    <xdr:to>
      <xdr:col>14</xdr:col>
      <xdr:colOff>419100</xdr:colOff>
      <xdr:row>3</xdr:row>
      <xdr:rowOff>1628775</xdr:rowOff>
    </xdr:to>
    <xdr:pic>
      <xdr:nvPicPr>
        <xdr:cNvPr id="1368" name="Picture 6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1744325" y="19716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13" Type="http://schemas.openxmlformats.org/officeDocument/2006/relationships/oleObject" Target="../embeddings/oleObject10.bin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oleObject" Target="../embeddings/oleObject2.bin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3"/>
  <sheetViews>
    <sheetView tabSelected="1" view="pageBreakPreview" topLeftCell="A7" zoomScale="70" zoomScaleNormal="112" zoomScaleSheetLayoutView="70" workbookViewId="0">
      <selection activeCell="A15" sqref="A15:R15"/>
    </sheetView>
  </sheetViews>
  <sheetFormatPr defaultColWidth="9.140625" defaultRowHeight="15"/>
  <cols>
    <col min="1" max="1" width="3.140625" style="1" customWidth="1"/>
    <col min="2" max="2" width="12.85546875" style="1" customWidth="1"/>
    <col min="3" max="3" width="20.28515625" style="1" customWidth="1"/>
    <col min="4" max="4" width="25.28515625" style="1" bestFit="1" customWidth="1"/>
    <col min="5" max="5" width="5.85546875" style="2" customWidth="1"/>
    <col min="6" max="6" width="6.85546875" style="2" customWidth="1"/>
    <col min="7" max="9" width="12.140625" style="2" customWidth="1"/>
    <col min="10" max="10" width="9.85546875" style="1" customWidth="1"/>
    <col min="11" max="11" width="9.140625" style="1"/>
    <col min="12" max="12" width="15.5703125" style="1" customWidth="1"/>
    <col min="13" max="13" width="15.42578125" style="1" customWidth="1"/>
    <col min="14" max="14" width="14.28515625" style="1" customWidth="1"/>
    <col min="15" max="15" width="22.7109375" style="1" customWidth="1"/>
    <col min="16" max="16" width="12.140625" style="1" customWidth="1"/>
    <col min="17" max="17" width="12.28515625" style="1" customWidth="1"/>
    <col min="18" max="18" width="12.85546875" style="1" customWidth="1"/>
    <col min="19" max="20" width="12.42578125" style="1" customWidth="1"/>
    <col min="21" max="21" width="12.42578125" style="4" customWidth="1"/>
    <col min="22" max="16384" width="9.140625" style="1"/>
  </cols>
  <sheetData>
    <row r="1" spans="1:21">
      <c r="O1" s="50" t="s">
        <v>19</v>
      </c>
      <c r="P1" s="50"/>
      <c r="Q1" s="50"/>
      <c r="R1" s="50"/>
      <c r="S1" s="50"/>
      <c r="T1" s="50"/>
      <c r="U1" s="50"/>
    </row>
    <row r="2" spans="1:21" ht="23.25" customHeight="1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3"/>
      <c r="T2" s="3"/>
    </row>
    <row r="3" spans="1:21">
      <c r="A3" s="40" t="s">
        <v>0</v>
      </c>
      <c r="B3" s="40" t="s">
        <v>20</v>
      </c>
      <c r="C3" s="40" t="s">
        <v>1</v>
      </c>
      <c r="D3" s="40" t="s">
        <v>25</v>
      </c>
      <c r="E3" s="40" t="s">
        <v>2</v>
      </c>
      <c r="F3" s="40" t="s">
        <v>3</v>
      </c>
      <c r="G3" s="40" t="s">
        <v>4</v>
      </c>
      <c r="H3" s="41"/>
      <c r="I3" s="41"/>
      <c r="J3" s="42" t="s">
        <v>5</v>
      </c>
      <c r="K3" s="42"/>
      <c r="L3" s="58" t="s">
        <v>6</v>
      </c>
      <c r="M3" s="58"/>
      <c r="N3" s="58"/>
      <c r="O3" s="49" t="s">
        <v>7</v>
      </c>
      <c r="P3" s="49"/>
      <c r="Q3" s="49"/>
      <c r="R3" s="49"/>
      <c r="S3" s="40" t="s">
        <v>16</v>
      </c>
      <c r="T3" s="41"/>
      <c r="U3" s="41"/>
    </row>
    <row r="4" spans="1:21" ht="211.5" customHeight="1">
      <c r="A4" s="45"/>
      <c r="B4" s="40"/>
      <c r="C4" s="40"/>
      <c r="D4" s="40"/>
      <c r="E4" s="40"/>
      <c r="F4" s="40"/>
      <c r="G4" s="33" t="s">
        <v>22</v>
      </c>
      <c r="H4" s="33" t="s">
        <v>23</v>
      </c>
      <c r="I4" s="33" t="s">
        <v>24</v>
      </c>
      <c r="J4" s="34" t="s">
        <v>15</v>
      </c>
      <c r="K4" s="34" t="s">
        <v>8</v>
      </c>
      <c r="L4" s="34" t="s">
        <v>9</v>
      </c>
      <c r="M4" s="35" t="s">
        <v>10</v>
      </c>
      <c r="N4" s="5" t="s">
        <v>26</v>
      </c>
      <c r="O4" s="6" t="s">
        <v>27</v>
      </c>
      <c r="P4" s="34" t="s">
        <v>11</v>
      </c>
      <c r="Q4" s="34" t="s">
        <v>12</v>
      </c>
      <c r="R4" s="34" t="s">
        <v>13</v>
      </c>
      <c r="S4" s="33" t="str">
        <f>G4</f>
        <v xml:space="preserve">Поставщик №1 </v>
      </c>
      <c r="T4" s="33" t="str">
        <f>H4</f>
        <v>Поставщик №2</v>
      </c>
      <c r="U4" s="33" t="str">
        <f>I4</f>
        <v>Поставщик №3</v>
      </c>
    </row>
    <row r="5" spans="1:21" ht="46.5" customHeight="1">
      <c r="A5" s="30">
        <v>1</v>
      </c>
      <c r="B5" s="32" t="s">
        <v>46</v>
      </c>
      <c r="C5" s="59" t="s">
        <v>29</v>
      </c>
      <c r="D5" s="60" t="s">
        <v>30</v>
      </c>
      <c r="E5" s="31" t="s">
        <v>31</v>
      </c>
      <c r="F5" s="31">
        <v>3</v>
      </c>
      <c r="G5" s="29">
        <v>2490</v>
      </c>
      <c r="H5" s="29">
        <v>2579.2800000000002</v>
      </c>
      <c r="I5" s="29">
        <v>2519.7600000000002</v>
      </c>
      <c r="J5" s="21" t="s">
        <v>21</v>
      </c>
      <c r="K5" s="21" t="s">
        <v>21</v>
      </c>
      <c r="L5" s="25">
        <f t="shared" ref="L5:L13" si="0">AVERAGE(G5:I5)</f>
        <v>2529.6800000000003</v>
      </c>
      <c r="M5" s="25">
        <f t="shared" ref="M5:M13" si="1">SQRT(((SUM((POWER(I5-L5,2)),(POWER(H5-L5,2)),(POWER(G5-L5,2)))/(COLUMNS(G5:I5)-1))))</f>
        <v>45.459150893962018</v>
      </c>
      <c r="N5" s="26">
        <f t="shared" ref="N5:N13" si="2">M5/L5*100</f>
        <v>1.7970316757045166</v>
      </c>
      <c r="O5" s="25">
        <f>F5/3*(G5+H5+I5)</f>
        <v>7589.0400000000009</v>
      </c>
      <c r="P5" s="37">
        <f t="shared" ref="P5:P13" si="3">L5</f>
        <v>2529.6800000000003</v>
      </c>
      <c r="Q5" s="28">
        <v>2529.6799999999998</v>
      </c>
      <c r="R5" s="24">
        <f>Q5*F5</f>
        <v>7589.0399999999991</v>
      </c>
      <c r="S5" s="27">
        <f t="shared" ref="S5:S13" si="4">G5*F5</f>
        <v>7470</v>
      </c>
      <c r="T5" s="27">
        <v>7737.85</v>
      </c>
      <c r="U5" s="27">
        <f t="shared" ref="U5" si="5">I5*F5</f>
        <v>7559.2800000000007</v>
      </c>
    </row>
    <row r="6" spans="1:21" ht="46.5" customHeight="1">
      <c r="A6" s="30">
        <v>2</v>
      </c>
      <c r="B6" s="32" t="s">
        <v>47</v>
      </c>
      <c r="C6" s="60" t="s">
        <v>32</v>
      </c>
      <c r="D6" s="60" t="s">
        <v>32</v>
      </c>
      <c r="E6" s="31" t="s">
        <v>33</v>
      </c>
      <c r="F6" s="31">
        <v>100</v>
      </c>
      <c r="G6" s="29">
        <v>65</v>
      </c>
      <c r="H6" s="29">
        <v>67.33</v>
      </c>
      <c r="I6" s="29">
        <v>65.78</v>
      </c>
      <c r="J6" s="21" t="s">
        <v>21</v>
      </c>
      <c r="K6" s="21" t="s">
        <v>21</v>
      </c>
      <c r="L6" s="25">
        <f t="shared" si="0"/>
        <v>66.036666666666662</v>
      </c>
      <c r="M6" s="25">
        <f t="shared" si="1"/>
        <v>1.1860157390748789</v>
      </c>
      <c r="N6" s="26">
        <f t="shared" si="2"/>
        <v>1.7959957686258328</v>
      </c>
      <c r="O6" s="25">
        <f t="shared" ref="O6:O11" si="6">F6/3*(G6+H6+I6)</f>
        <v>6603.666666666667</v>
      </c>
      <c r="P6" s="37">
        <f t="shared" si="3"/>
        <v>66.036666666666662</v>
      </c>
      <c r="Q6" s="28">
        <v>66.040000000000006</v>
      </c>
      <c r="R6" s="24">
        <f t="shared" ref="R6:R13" si="7">Q6*F6</f>
        <v>6604.0000000000009</v>
      </c>
      <c r="S6" s="27">
        <f t="shared" si="4"/>
        <v>6500</v>
      </c>
      <c r="T6" s="27">
        <v>6733.07</v>
      </c>
      <c r="U6" s="27">
        <v>6577.69</v>
      </c>
    </row>
    <row r="7" spans="1:21" ht="46.5" customHeight="1">
      <c r="A7" s="30">
        <v>3</v>
      </c>
      <c r="B7" s="32" t="s">
        <v>48</v>
      </c>
      <c r="C7" s="60" t="s">
        <v>41</v>
      </c>
      <c r="D7" s="60" t="s">
        <v>41</v>
      </c>
      <c r="E7" s="31" t="s">
        <v>33</v>
      </c>
      <c r="F7" s="31">
        <v>100</v>
      </c>
      <c r="G7" s="29">
        <v>20</v>
      </c>
      <c r="H7" s="29">
        <v>20.72</v>
      </c>
      <c r="I7" s="29">
        <v>20.239999999999998</v>
      </c>
      <c r="J7" s="21" t="s">
        <v>21</v>
      </c>
      <c r="K7" s="21" t="s">
        <v>21</v>
      </c>
      <c r="L7" s="25">
        <f t="shared" si="0"/>
        <v>20.319999999999997</v>
      </c>
      <c r="M7" s="25">
        <f t="shared" si="1"/>
        <v>0.36660605559646675</v>
      </c>
      <c r="N7" s="26">
        <f t="shared" si="2"/>
        <v>1.8041636594314312</v>
      </c>
      <c r="O7" s="25">
        <f t="shared" si="6"/>
        <v>2032</v>
      </c>
      <c r="P7" s="37">
        <f t="shared" si="3"/>
        <v>20.319999999999997</v>
      </c>
      <c r="Q7" s="28">
        <v>20.32</v>
      </c>
      <c r="R7" s="24">
        <f t="shared" si="7"/>
        <v>2032</v>
      </c>
      <c r="S7" s="27">
        <f t="shared" si="4"/>
        <v>2000</v>
      </c>
      <c r="T7" s="27">
        <v>2071.71</v>
      </c>
      <c r="U7" s="27">
        <v>2023.9</v>
      </c>
    </row>
    <row r="8" spans="1:21" ht="46.5" customHeight="1">
      <c r="A8" s="30">
        <v>4</v>
      </c>
      <c r="B8" s="32" t="s">
        <v>49</v>
      </c>
      <c r="C8" s="59" t="s">
        <v>35</v>
      </c>
      <c r="D8" s="59" t="s">
        <v>34</v>
      </c>
      <c r="E8" s="31" t="s">
        <v>31</v>
      </c>
      <c r="F8" s="31">
        <v>10</v>
      </c>
      <c r="G8" s="29">
        <v>690</v>
      </c>
      <c r="H8" s="29">
        <v>714.74</v>
      </c>
      <c r="I8" s="29">
        <v>698.25</v>
      </c>
      <c r="J8" s="21" t="s">
        <v>21</v>
      </c>
      <c r="K8" s="21" t="s">
        <v>21</v>
      </c>
      <c r="L8" s="25">
        <f t="shared" si="0"/>
        <v>700.99666666666656</v>
      </c>
      <c r="M8" s="25">
        <f t="shared" si="1"/>
        <v>12.596627855633962</v>
      </c>
      <c r="N8" s="26">
        <f t="shared" si="2"/>
        <v>1.7969597367035455</v>
      </c>
      <c r="O8" s="25">
        <f t="shared" si="6"/>
        <v>7009.9666666666662</v>
      </c>
      <c r="P8" s="37">
        <f t="shared" si="3"/>
        <v>700.99666666666656</v>
      </c>
      <c r="Q8" s="28">
        <v>701</v>
      </c>
      <c r="R8" s="24">
        <f t="shared" si="7"/>
        <v>7010</v>
      </c>
      <c r="S8" s="27">
        <f t="shared" si="4"/>
        <v>6900</v>
      </c>
      <c r="T8" s="27">
        <v>7147.41</v>
      </c>
      <c r="U8" s="27">
        <v>6982.47</v>
      </c>
    </row>
    <row r="9" spans="1:21" ht="46.5" customHeight="1">
      <c r="A9" s="30">
        <v>5</v>
      </c>
      <c r="B9" s="32" t="s">
        <v>46</v>
      </c>
      <c r="C9" s="59" t="s">
        <v>36</v>
      </c>
      <c r="D9" s="59" t="s">
        <v>36</v>
      </c>
      <c r="E9" s="31" t="s">
        <v>31</v>
      </c>
      <c r="F9" s="31">
        <v>2</v>
      </c>
      <c r="G9" s="29">
        <v>790</v>
      </c>
      <c r="H9" s="29">
        <v>818.33</v>
      </c>
      <c r="I9" s="29">
        <v>799.44</v>
      </c>
      <c r="J9" s="21" t="s">
        <v>21</v>
      </c>
      <c r="K9" s="21" t="s">
        <v>21</v>
      </c>
      <c r="L9" s="25">
        <f t="shared" si="0"/>
        <v>802.59</v>
      </c>
      <c r="M9" s="25">
        <f t="shared" si="1"/>
        <v>14.425293757840791</v>
      </c>
      <c r="N9" s="26">
        <f t="shared" si="2"/>
        <v>1.7973428223427641</v>
      </c>
      <c r="O9" s="25">
        <f t="shared" si="6"/>
        <v>1605.1799999999998</v>
      </c>
      <c r="P9" s="37">
        <f t="shared" si="3"/>
        <v>802.59</v>
      </c>
      <c r="Q9" s="28">
        <v>802.59</v>
      </c>
      <c r="R9" s="24">
        <f t="shared" si="7"/>
        <v>1605.18</v>
      </c>
      <c r="S9" s="27">
        <f t="shared" si="4"/>
        <v>1580</v>
      </c>
      <c r="T9" s="27">
        <v>1636.65</v>
      </c>
      <c r="U9" s="27">
        <v>1598.88</v>
      </c>
    </row>
    <row r="10" spans="1:21" ht="46.5" customHeight="1">
      <c r="A10" s="30">
        <v>6</v>
      </c>
      <c r="B10" s="61">
        <v>44922</v>
      </c>
      <c r="C10" s="59" t="s">
        <v>37</v>
      </c>
      <c r="D10" s="59" t="s">
        <v>37</v>
      </c>
      <c r="E10" s="31" t="s">
        <v>31</v>
      </c>
      <c r="F10" s="31">
        <v>3</v>
      </c>
      <c r="G10" s="29">
        <v>1190</v>
      </c>
      <c r="H10" s="29">
        <v>1232.67</v>
      </c>
      <c r="I10" s="29">
        <v>1204.22</v>
      </c>
      <c r="J10" s="21" t="s">
        <v>21</v>
      </c>
      <c r="K10" s="21" t="s">
        <v>21</v>
      </c>
      <c r="L10" s="25">
        <f t="shared" si="0"/>
        <v>1208.9633333333334</v>
      </c>
      <c r="M10" s="25">
        <f t="shared" si="1"/>
        <v>21.72686432353585</v>
      </c>
      <c r="N10" s="26">
        <f t="shared" si="2"/>
        <v>1.7971483273715925</v>
      </c>
      <c r="O10" s="25">
        <f t="shared" si="6"/>
        <v>3626.8900000000003</v>
      </c>
      <c r="P10" s="37">
        <f t="shared" si="3"/>
        <v>1208.9633333333334</v>
      </c>
      <c r="Q10" s="28">
        <v>1208.96</v>
      </c>
      <c r="R10" s="24">
        <f t="shared" si="7"/>
        <v>3626.88</v>
      </c>
      <c r="S10" s="27">
        <f t="shared" si="4"/>
        <v>3570</v>
      </c>
      <c r="T10" s="27">
        <v>3698.01</v>
      </c>
      <c r="U10" s="27">
        <v>3612.67</v>
      </c>
    </row>
    <row r="11" spans="1:21" ht="46.5" customHeight="1">
      <c r="A11" s="30">
        <v>7</v>
      </c>
      <c r="B11" s="61">
        <v>44922</v>
      </c>
      <c r="C11" s="59" t="s">
        <v>38</v>
      </c>
      <c r="D11" s="60" t="s">
        <v>45</v>
      </c>
      <c r="E11" s="31" t="s">
        <v>31</v>
      </c>
      <c r="F11" s="31">
        <v>36</v>
      </c>
      <c r="G11" s="29">
        <v>205</v>
      </c>
      <c r="H11" s="29">
        <v>212.35</v>
      </c>
      <c r="I11" s="29">
        <v>207.45</v>
      </c>
      <c r="J11" s="21" t="s">
        <v>21</v>
      </c>
      <c r="K11" s="21" t="s">
        <v>21</v>
      </c>
      <c r="L11" s="25">
        <f t="shared" si="0"/>
        <v>208.26666666666665</v>
      </c>
      <c r="M11" s="25">
        <f t="shared" si="1"/>
        <v>3.7424368175472678</v>
      </c>
      <c r="N11" s="26">
        <f t="shared" si="2"/>
        <v>1.7969446947250007</v>
      </c>
      <c r="O11" s="25">
        <f t="shared" si="6"/>
        <v>7497.5999999999995</v>
      </c>
      <c r="P11" s="37">
        <f t="shared" si="3"/>
        <v>208.26666666666665</v>
      </c>
      <c r="Q11" s="28">
        <v>208.27</v>
      </c>
      <c r="R11" s="24">
        <f t="shared" si="7"/>
        <v>7497.72</v>
      </c>
      <c r="S11" s="27">
        <f t="shared" si="4"/>
        <v>7380</v>
      </c>
      <c r="T11" s="27">
        <v>7644.62</v>
      </c>
      <c r="U11" s="27">
        <v>7468.21</v>
      </c>
    </row>
    <row r="12" spans="1:21" ht="46.5" customHeight="1">
      <c r="A12" s="30">
        <v>8</v>
      </c>
      <c r="B12" s="32" t="s">
        <v>50</v>
      </c>
      <c r="C12" s="59" t="s">
        <v>39</v>
      </c>
      <c r="D12" s="59" t="s">
        <v>39</v>
      </c>
      <c r="E12" s="31" t="s">
        <v>31</v>
      </c>
      <c r="F12" s="31">
        <v>3</v>
      </c>
      <c r="G12" s="29">
        <v>200</v>
      </c>
      <c r="H12" s="29">
        <v>207.17</v>
      </c>
      <c r="I12" s="29">
        <v>202.39</v>
      </c>
      <c r="J12" s="21" t="s">
        <v>21</v>
      </c>
      <c r="K12" s="21" t="s">
        <v>21</v>
      </c>
      <c r="L12" s="25">
        <f t="shared" si="0"/>
        <v>203.18666666666664</v>
      </c>
      <c r="M12" s="25">
        <f t="shared" si="1"/>
        <v>3.650785303648147</v>
      </c>
      <c r="N12" s="26">
        <f t="shared" si="2"/>
        <v>1.7967642087644273</v>
      </c>
      <c r="O12" s="25">
        <f t="shared" ref="O12:O13" si="8">F12/3*(G12+H12+I12)</f>
        <v>609.55999999999995</v>
      </c>
      <c r="P12" s="37">
        <f t="shared" si="3"/>
        <v>203.18666666666664</v>
      </c>
      <c r="Q12" s="28">
        <v>203.19</v>
      </c>
      <c r="R12" s="24">
        <f t="shared" si="7"/>
        <v>609.56999999999994</v>
      </c>
      <c r="S12" s="27">
        <f t="shared" si="4"/>
        <v>600</v>
      </c>
      <c r="T12" s="27">
        <v>621.51</v>
      </c>
      <c r="U12" s="27">
        <v>607.16999999999996</v>
      </c>
    </row>
    <row r="13" spans="1:21" ht="46.5" customHeight="1">
      <c r="A13" s="30">
        <v>9</v>
      </c>
      <c r="B13" s="32" t="s">
        <v>50</v>
      </c>
      <c r="C13" s="36" t="s">
        <v>40</v>
      </c>
      <c r="D13" s="36" t="s">
        <v>40</v>
      </c>
      <c r="E13" s="31" t="s">
        <v>31</v>
      </c>
      <c r="F13" s="31">
        <v>3</v>
      </c>
      <c r="G13" s="29">
        <v>550</v>
      </c>
      <c r="H13" s="29">
        <v>569.72</v>
      </c>
      <c r="I13" s="29">
        <v>556.58000000000004</v>
      </c>
      <c r="J13" s="21" t="s">
        <v>21</v>
      </c>
      <c r="K13" s="21" t="s">
        <v>21</v>
      </c>
      <c r="L13" s="25">
        <f t="shared" si="0"/>
        <v>558.76666666666677</v>
      </c>
      <c r="M13" s="25">
        <f t="shared" si="1"/>
        <v>10.040205841183413</v>
      </c>
      <c r="N13" s="26">
        <f t="shared" si="2"/>
        <v>1.7968512511811867</v>
      </c>
      <c r="O13" s="25">
        <f t="shared" si="8"/>
        <v>1676.3000000000002</v>
      </c>
      <c r="P13" s="37">
        <f t="shared" si="3"/>
        <v>558.76666666666677</v>
      </c>
      <c r="Q13" s="28">
        <v>558.77</v>
      </c>
      <c r="R13" s="24">
        <f t="shared" si="7"/>
        <v>1676.31</v>
      </c>
      <c r="S13" s="27">
        <f t="shared" si="4"/>
        <v>1650</v>
      </c>
      <c r="T13" s="27">
        <v>1709.17</v>
      </c>
      <c r="U13" s="27">
        <v>1669.73</v>
      </c>
    </row>
    <row r="14" spans="1:21" s="8" customFormat="1" ht="22.5" customHeight="1">
      <c r="A14" s="43" t="s">
        <v>28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7"/>
      <c r="M14" s="22"/>
      <c r="N14" s="22"/>
      <c r="O14" s="23">
        <f>SUM(O5:O13)</f>
        <v>38250.203333333338</v>
      </c>
      <c r="P14" s="23"/>
      <c r="Q14" s="23"/>
      <c r="R14" s="23">
        <f>SUM(R5:R13)</f>
        <v>38250.699999999997</v>
      </c>
      <c r="S14" s="23">
        <f>SUM(S5:S13)</f>
        <v>37650</v>
      </c>
      <c r="T14" s="23">
        <f>SUM(T5:T13)</f>
        <v>39000.000000000007</v>
      </c>
      <c r="U14" s="23">
        <f>SUM(U5:U13)</f>
        <v>38100</v>
      </c>
    </row>
    <row r="15" spans="1:21" ht="77.25" customHeight="1">
      <c r="A15" s="48" t="s">
        <v>14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51">
        <f>R14</f>
        <v>38250.699999999997</v>
      </c>
      <c r="T15" s="52"/>
      <c r="U15" s="53"/>
    </row>
    <row r="16" spans="1:21" ht="72" customHeight="1">
      <c r="A16" s="56" t="s">
        <v>42</v>
      </c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S16" s="54" t="s">
        <v>17</v>
      </c>
      <c r="T16" s="54"/>
      <c r="U16" s="54"/>
    </row>
    <row r="17" spans="1:21" s="12" customFormat="1" ht="43.5" customHeight="1">
      <c r="A17" s="46" t="s">
        <v>43</v>
      </c>
      <c r="B17" s="46"/>
      <c r="C17" s="46"/>
      <c r="D17" s="46"/>
      <c r="E17" s="46"/>
      <c r="F17" s="2"/>
      <c r="G17" s="10"/>
      <c r="H17" s="11"/>
      <c r="I17" s="44" t="s">
        <v>44</v>
      </c>
      <c r="J17" s="44"/>
      <c r="U17" s="13"/>
    </row>
    <row r="18" spans="1:21" s="12" customFormat="1">
      <c r="A18" s="9"/>
      <c r="B18" s="9"/>
      <c r="C18" s="9"/>
      <c r="D18" s="9"/>
      <c r="E18" s="14"/>
      <c r="F18" s="2"/>
      <c r="G18" s="10"/>
      <c r="H18" s="11"/>
      <c r="I18" s="15"/>
      <c r="J18" s="16"/>
      <c r="K18" s="17"/>
      <c r="U18" s="13"/>
    </row>
    <row r="19" spans="1:21" s="12" customFormat="1">
      <c r="A19" s="9"/>
      <c r="B19" s="9"/>
      <c r="C19" s="9"/>
      <c r="D19" s="9"/>
      <c r="E19" s="14"/>
      <c r="F19" s="2"/>
      <c r="G19" s="10"/>
      <c r="H19" s="11"/>
      <c r="I19" s="15"/>
      <c r="J19" s="18"/>
      <c r="K19" s="17"/>
      <c r="U19" s="13"/>
    </row>
    <row r="20" spans="1:21">
      <c r="A20" s="47"/>
      <c r="B20" s="47"/>
      <c r="C20" s="47"/>
      <c r="D20" s="47"/>
      <c r="I20" s="19"/>
      <c r="J20" s="20"/>
      <c r="K20" s="20"/>
    </row>
    <row r="21" spans="1:21" s="12" customFormat="1">
      <c r="A21" s="38"/>
      <c r="B21" s="38"/>
      <c r="C21" s="38"/>
      <c r="D21" s="38"/>
      <c r="E21" s="38"/>
      <c r="F21" s="2"/>
      <c r="G21" s="10"/>
      <c r="H21" s="11"/>
      <c r="I21" s="39"/>
      <c r="J21" s="39"/>
      <c r="K21" s="17"/>
      <c r="U21" s="13"/>
    </row>
    <row r="22" spans="1:21">
      <c r="I22" s="19"/>
      <c r="J22" s="20"/>
      <c r="K22" s="20"/>
    </row>
    <row r="23" spans="1:21">
      <c r="I23" s="19"/>
      <c r="J23" s="18"/>
      <c r="K23" s="20"/>
    </row>
  </sheetData>
  <mergeCells count="23">
    <mergeCell ref="O1:U1"/>
    <mergeCell ref="S3:U3"/>
    <mergeCell ref="S15:U15"/>
    <mergeCell ref="S16:U16"/>
    <mergeCell ref="A2:R2"/>
    <mergeCell ref="C3:C4"/>
    <mergeCell ref="A16:Q16"/>
    <mergeCell ref="L3:N3"/>
    <mergeCell ref="A21:E21"/>
    <mergeCell ref="I21:J21"/>
    <mergeCell ref="E3:E4"/>
    <mergeCell ref="F3:F4"/>
    <mergeCell ref="G3:I3"/>
    <mergeCell ref="J3:K3"/>
    <mergeCell ref="A14:K14"/>
    <mergeCell ref="I17:J17"/>
    <mergeCell ref="A3:A4"/>
    <mergeCell ref="A17:E17"/>
    <mergeCell ref="A20:D20"/>
    <mergeCell ref="D3:D4"/>
    <mergeCell ref="B3:B4"/>
    <mergeCell ref="A15:R15"/>
    <mergeCell ref="O3:R3"/>
  </mergeCells>
  <phoneticPr fontId="0" type="noConversion"/>
  <pageMargins left="0.56999999999999995" right="0.28000000000000003" top="0.31" bottom="0.74803149606299213" header="0.31496062992125984" footer="0.31496062992125984"/>
  <pageSetup paperSize="9" scale="49" fitToHeight="0" orientation="landscape" r:id="rId1"/>
  <drawing r:id="rId2"/>
  <legacyDrawing r:id="rId3"/>
  <oleObjects>
    <oleObject progId="PBrush" shapeId="1237" r:id="rId4"/>
    <oleObject progId="PBrush" shapeId="1238" r:id="rId5"/>
    <oleObject progId="PBrush" shapeId="1239" r:id="rId6"/>
    <oleObject progId="PBrush" shapeId="1240" r:id="rId7"/>
    <oleObject progId="PBrush" shapeId="1241" r:id="rId8"/>
    <oleObject progId="PBrush" shapeId="1242" r:id="rId9"/>
    <oleObject progId="PBrush" shapeId="1243" r:id="rId10"/>
    <oleObject progId="PBrush" shapeId="1244" r:id="rId11"/>
    <oleObject progId="PBrush" shapeId="1245" r:id="rId12"/>
    <oleObject progId="PBrush" shapeId="1246" r:id="rId1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ATorbenko</dc:creator>
  <cp:lastModifiedBy>Buhgalter</cp:lastModifiedBy>
  <cp:lastPrinted>2026-06-09T08:24:56Z</cp:lastPrinted>
  <dcterms:created xsi:type="dcterms:W3CDTF">2014-01-28T13:50:42Z</dcterms:created>
  <dcterms:modified xsi:type="dcterms:W3CDTF">2026-08-04T12:51:00Z</dcterms:modified>
</cp:coreProperties>
</file>