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7100" windowHeight="5505"/>
  </bookViews>
  <sheets>
    <sheet name="Расчет цены" sheetId="2" r:id="rId1"/>
    <sheet name="Расчет цены (2)" sheetId="3" r:id="rId2"/>
  </sheets>
  <calcPr calcId="162913"/>
</workbook>
</file>

<file path=xl/calcChain.xml><?xml version="1.0" encoding="utf-8"?>
<calcChain xmlns="http://schemas.openxmlformats.org/spreadsheetml/2006/main">
  <c r="B10" i="3" l="1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C25" i="3"/>
  <c r="D25" i="3"/>
  <c r="E25" i="3"/>
  <c r="G25" i="3"/>
  <c r="H25" i="3" s="1"/>
  <c r="I25" i="3"/>
  <c r="C26" i="3"/>
  <c r="D26" i="3"/>
  <c r="E26" i="3"/>
  <c r="G26" i="3"/>
  <c r="H26" i="3" s="1"/>
  <c r="I26" i="3"/>
  <c r="L23" i="2"/>
  <c r="M23" i="2" s="1"/>
  <c r="N23" i="2" s="1"/>
  <c r="O23" i="2"/>
  <c r="P23" i="2" s="1"/>
  <c r="Q23" i="2" s="1"/>
  <c r="R23" i="2" s="1"/>
  <c r="L24" i="2"/>
  <c r="M24" i="2" s="1"/>
  <c r="N24" i="2" s="1"/>
  <c r="O24" i="2"/>
  <c r="P24" i="2" s="1"/>
  <c r="Q24" i="2" s="1"/>
  <c r="R24" i="2" s="1"/>
  <c r="I12" i="3"/>
  <c r="I15" i="3"/>
  <c r="I19" i="3"/>
  <c r="I23" i="3"/>
  <c r="I29" i="3"/>
  <c r="I33" i="3"/>
  <c r="I37" i="3"/>
  <c r="I41" i="3"/>
  <c r="I45" i="3"/>
  <c r="I49" i="3"/>
  <c r="C10" i="3"/>
  <c r="D10" i="3"/>
  <c r="E10" i="3"/>
  <c r="G10" i="3"/>
  <c r="H10" i="3" s="1"/>
  <c r="I10" i="3"/>
  <c r="C11" i="3"/>
  <c r="D11" i="3"/>
  <c r="E11" i="3"/>
  <c r="G11" i="3"/>
  <c r="H11" i="3" s="1"/>
  <c r="I11" i="3"/>
  <c r="C12" i="3"/>
  <c r="D12" i="3"/>
  <c r="E12" i="3"/>
  <c r="G12" i="3"/>
  <c r="C13" i="3"/>
  <c r="D13" i="3"/>
  <c r="E13" i="3"/>
  <c r="G13" i="3"/>
  <c r="I13" i="3"/>
  <c r="C14" i="3"/>
  <c r="D14" i="3"/>
  <c r="E14" i="3"/>
  <c r="G14" i="3"/>
  <c r="I14" i="3"/>
  <c r="C15" i="3"/>
  <c r="D15" i="3"/>
  <c r="E15" i="3"/>
  <c r="G15" i="3"/>
  <c r="H15" i="3" s="1"/>
  <c r="C16" i="3"/>
  <c r="D16" i="3"/>
  <c r="E16" i="3"/>
  <c r="G16" i="3"/>
  <c r="H16" i="3" s="1"/>
  <c r="I16" i="3"/>
  <c r="C17" i="3"/>
  <c r="D17" i="3"/>
  <c r="E17" i="3"/>
  <c r="G17" i="3"/>
  <c r="H17" i="3" s="1"/>
  <c r="I17" i="3"/>
  <c r="C18" i="3"/>
  <c r="D18" i="3"/>
  <c r="E18" i="3"/>
  <c r="G18" i="3"/>
  <c r="I18" i="3"/>
  <c r="C19" i="3"/>
  <c r="D19" i="3"/>
  <c r="E19" i="3"/>
  <c r="G19" i="3"/>
  <c r="C20" i="3"/>
  <c r="D20" i="3"/>
  <c r="E20" i="3"/>
  <c r="G20" i="3"/>
  <c r="I20" i="3"/>
  <c r="C21" i="3"/>
  <c r="D21" i="3"/>
  <c r="E21" i="3"/>
  <c r="G21" i="3"/>
  <c r="H21" i="3" s="1"/>
  <c r="I21" i="3"/>
  <c r="C22" i="3"/>
  <c r="D22" i="3"/>
  <c r="E22" i="3"/>
  <c r="G22" i="3"/>
  <c r="H22" i="3" s="1"/>
  <c r="I22" i="3"/>
  <c r="C23" i="3"/>
  <c r="D23" i="3"/>
  <c r="E23" i="3"/>
  <c r="G23" i="3"/>
  <c r="C24" i="3"/>
  <c r="D24" i="3"/>
  <c r="E24" i="3"/>
  <c r="G24" i="3"/>
  <c r="I24" i="3"/>
  <c r="C27" i="3"/>
  <c r="D27" i="3"/>
  <c r="E27" i="3"/>
  <c r="G27" i="3"/>
  <c r="I27" i="3"/>
  <c r="C28" i="3"/>
  <c r="D28" i="3"/>
  <c r="E28" i="3"/>
  <c r="G28" i="3"/>
  <c r="H28" i="3" s="1"/>
  <c r="I28" i="3"/>
  <c r="C29" i="3"/>
  <c r="D29" i="3"/>
  <c r="E29" i="3"/>
  <c r="G29" i="3"/>
  <c r="H29" i="3" s="1"/>
  <c r="C30" i="3"/>
  <c r="D30" i="3"/>
  <c r="E30" i="3"/>
  <c r="G30" i="3"/>
  <c r="H30" i="3" s="1"/>
  <c r="I30" i="3"/>
  <c r="C31" i="3"/>
  <c r="D31" i="3"/>
  <c r="E31" i="3"/>
  <c r="G31" i="3"/>
  <c r="I31" i="3"/>
  <c r="C32" i="3"/>
  <c r="D32" i="3"/>
  <c r="E32" i="3"/>
  <c r="G32" i="3"/>
  <c r="H32" i="3" s="1"/>
  <c r="I32" i="3"/>
  <c r="C33" i="3"/>
  <c r="D33" i="3"/>
  <c r="E33" i="3"/>
  <c r="G33" i="3"/>
  <c r="H33" i="3" s="1"/>
  <c r="C34" i="3"/>
  <c r="D34" i="3"/>
  <c r="E34" i="3"/>
  <c r="G34" i="3"/>
  <c r="H34" i="3" s="1"/>
  <c r="I34" i="3"/>
  <c r="C35" i="3"/>
  <c r="D35" i="3"/>
  <c r="E35" i="3"/>
  <c r="G35" i="3"/>
  <c r="H35" i="3" s="1"/>
  <c r="I35" i="3"/>
  <c r="C36" i="3"/>
  <c r="D36" i="3"/>
  <c r="E36" i="3"/>
  <c r="G36" i="3"/>
  <c r="I36" i="3"/>
  <c r="C37" i="3"/>
  <c r="D37" i="3"/>
  <c r="E37" i="3"/>
  <c r="G37" i="3"/>
  <c r="H37" i="3" s="1"/>
  <c r="C38" i="3"/>
  <c r="D38" i="3"/>
  <c r="E38" i="3"/>
  <c r="G38" i="3"/>
  <c r="H38" i="3" s="1"/>
  <c r="I38" i="3"/>
  <c r="C39" i="3"/>
  <c r="D39" i="3"/>
  <c r="E39" i="3"/>
  <c r="G39" i="3"/>
  <c r="H39" i="3" s="1"/>
  <c r="I39" i="3"/>
  <c r="C40" i="3"/>
  <c r="D40" i="3"/>
  <c r="E40" i="3"/>
  <c r="G40" i="3"/>
  <c r="H40" i="3" s="1"/>
  <c r="I40" i="3"/>
  <c r="C41" i="3"/>
  <c r="D41" i="3"/>
  <c r="E41" i="3"/>
  <c r="G41" i="3"/>
  <c r="C42" i="3"/>
  <c r="D42" i="3"/>
  <c r="E42" i="3"/>
  <c r="G42" i="3"/>
  <c r="I42" i="3"/>
  <c r="C43" i="3"/>
  <c r="D43" i="3"/>
  <c r="E43" i="3"/>
  <c r="G43" i="3"/>
  <c r="H43" i="3" s="1"/>
  <c r="I43" i="3"/>
  <c r="C44" i="3"/>
  <c r="D44" i="3"/>
  <c r="E44" i="3"/>
  <c r="G44" i="3"/>
  <c r="H44" i="3" s="1"/>
  <c r="I44" i="3"/>
  <c r="C45" i="3"/>
  <c r="D45" i="3"/>
  <c r="E45" i="3"/>
  <c r="G45" i="3"/>
  <c r="C46" i="3"/>
  <c r="D46" i="3"/>
  <c r="E46" i="3"/>
  <c r="G46" i="3"/>
  <c r="H46" i="3" s="1"/>
  <c r="I46" i="3"/>
  <c r="C47" i="3"/>
  <c r="D47" i="3"/>
  <c r="E47" i="3"/>
  <c r="G47" i="3"/>
  <c r="I47" i="3"/>
  <c r="C48" i="3"/>
  <c r="D48" i="3"/>
  <c r="E48" i="3"/>
  <c r="G48" i="3"/>
  <c r="H48" i="3" s="1"/>
  <c r="I48" i="3"/>
  <c r="C49" i="3"/>
  <c r="D49" i="3"/>
  <c r="E49" i="3"/>
  <c r="G49" i="3"/>
  <c r="C50" i="3"/>
  <c r="D50" i="3"/>
  <c r="E50" i="3"/>
  <c r="G50" i="3"/>
  <c r="H50" i="3" s="1"/>
  <c r="I50" i="3"/>
  <c r="C51" i="3"/>
  <c r="D51" i="3"/>
  <c r="E51" i="3"/>
  <c r="G51" i="3"/>
  <c r="I51" i="3"/>
  <c r="B52" i="3"/>
  <c r="C52" i="3"/>
  <c r="D52" i="3"/>
  <c r="E52" i="3"/>
  <c r="G52" i="3"/>
  <c r="H52" i="3" s="1"/>
  <c r="I9" i="3"/>
  <c r="G9" i="3"/>
  <c r="E9" i="3"/>
  <c r="D9" i="3"/>
  <c r="C9" i="3"/>
  <c r="B9" i="3"/>
  <c r="H41" i="3" l="1"/>
  <c r="H36" i="3"/>
  <c r="H31" i="3"/>
  <c r="H24" i="3"/>
  <c r="H23" i="3"/>
  <c r="H18" i="3"/>
  <c r="H13" i="3"/>
  <c r="H12" i="3"/>
  <c r="H47" i="3"/>
  <c r="H42" i="3"/>
  <c r="H45" i="3"/>
  <c r="F36" i="3"/>
  <c r="F18" i="3"/>
  <c r="N16" i="3"/>
  <c r="F34" i="3"/>
  <c r="H27" i="3"/>
  <c r="H20" i="3"/>
  <c r="H19" i="3"/>
  <c r="H14" i="3"/>
  <c r="N13" i="3"/>
  <c r="N43" i="3"/>
  <c r="F43" i="3"/>
  <c r="N40" i="3"/>
  <c r="F40" i="3"/>
  <c r="N38" i="3"/>
  <c r="F38" i="3"/>
  <c r="F37" i="3"/>
  <c r="N35" i="3"/>
  <c r="N32" i="3"/>
  <c r="F32" i="3"/>
  <c r="N30" i="3"/>
  <c r="F30" i="3"/>
  <c r="N27" i="3"/>
  <c r="F22" i="3"/>
  <c r="N20" i="3"/>
  <c r="F20" i="3"/>
  <c r="F16" i="3"/>
  <c r="N14" i="3"/>
  <c r="F13" i="3"/>
  <c r="F12" i="3"/>
  <c r="N10" i="3"/>
  <c r="F10" i="3"/>
  <c r="N25" i="3"/>
  <c r="F25" i="3"/>
  <c r="N26" i="3"/>
  <c r="F26" i="3"/>
  <c r="N51" i="3"/>
  <c r="F51" i="3"/>
  <c r="F50" i="3"/>
  <c r="N44" i="3"/>
  <c r="F44" i="3"/>
  <c r="N39" i="3"/>
  <c r="N36" i="3"/>
  <c r="N34" i="3"/>
  <c r="F33" i="3"/>
  <c r="N31" i="3"/>
  <c r="N28" i="3"/>
  <c r="N24" i="3"/>
  <c r="F24" i="3"/>
  <c r="N21" i="3"/>
  <c r="F21" i="3"/>
  <c r="N18" i="3"/>
  <c r="N11" i="3"/>
  <c r="H49" i="3"/>
  <c r="N42" i="3"/>
  <c r="F42" i="3"/>
  <c r="F29" i="3"/>
  <c r="F28" i="3"/>
  <c r="F27" i="3"/>
  <c r="F52" i="3"/>
  <c r="F49" i="3"/>
  <c r="N48" i="3"/>
  <c r="F48" i="3"/>
  <c r="N47" i="3"/>
  <c r="F47" i="3"/>
  <c r="N46" i="3"/>
  <c r="F46" i="3"/>
  <c r="N17" i="3"/>
  <c r="N22" i="3"/>
  <c r="F35" i="3"/>
  <c r="F23" i="3"/>
  <c r="F15" i="3"/>
  <c r="F14" i="3"/>
  <c r="F11" i="3"/>
  <c r="N49" i="3"/>
  <c r="N41" i="3"/>
  <c r="N33" i="3"/>
  <c r="N23" i="3"/>
  <c r="N15" i="3"/>
  <c r="N50" i="3"/>
  <c r="F45" i="3"/>
  <c r="F41" i="3"/>
  <c r="F39" i="3"/>
  <c r="F31" i="3"/>
  <c r="F19" i="3"/>
  <c r="F17" i="3"/>
  <c r="N45" i="3"/>
  <c r="N37" i="3"/>
  <c r="N29" i="3"/>
  <c r="N19" i="3"/>
  <c r="N12" i="3"/>
  <c r="H51" i="3"/>
  <c r="I52" i="3"/>
  <c r="N52" i="3" s="1"/>
  <c r="O26" i="2"/>
  <c r="P26" i="2" s="1"/>
  <c r="Q26" i="2" s="1"/>
  <c r="R26" i="2" s="1"/>
  <c r="L26" i="2"/>
  <c r="M26" i="2" s="1"/>
  <c r="N26" i="2" s="1"/>
  <c r="L39" i="2" l="1"/>
  <c r="M39" i="2" s="1"/>
  <c r="N39" i="2" s="1"/>
  <c r="O39" i="2"/>
  <c r="P39" i="2" s="1"/>
  <c r="Q39" i="2" s="1"/>
  <c r="R39" i="2" s="1"/>
  <c r="N9" i="3" l="1"/>
  <c r="N54" i="3" s="1"/>
  <c r="H9" i="3"/>
  <c r="H54" i="3" s="1"/>
  <c r="F9" i="3"/>
  <c r="F54" i="3" s="1"/>
  <c r="U55" i="3"/>
  <c r="L45" i="2"/>
  <c r="M45" i="2" s="1"/>
  <c r="N45" i="2" s="1"/>
  <c r="O45" i="2"/>
  <c r="P45" i="2" s="1"/>
  <c r="Q45" i="2" s="1"/>
  <c r="R45" i="2" s="1"/>
  <c r="L46" i="2"/>
  <c r="M46" i="2" s="1"/>
  <c r="N46" i="2" s="1"/>
  <c r="O46" i="2"/>
  <c r="P46" i="2" s="1"/>
  <c r="Q46" i="2" s="1"/>
  <c r="R46" i="2" s="1"/>
  <c r="L47" i="2"/>
  <c r="M47" i="2" s="1"/>
  <c r="N47" i="2" s="1"/>
  <c r="O47" i="2"/>
  <c r="P47" i="2" s="1"/>
  <c r="Q47" i="2" s="1"/>
  <c r="R47" i="2" s="1"/>
  <c r="L48" i="2"/>
  <c r="M48" i="2" s="1"/>
  <c r="N48" i="2" s="1"/>
  <c r="O48" i="2"/>
  <c r="P48" i="2" s="1"/>
  <c r="Q48" i="2" s="1"/>
  <c r="R48" i="2" s="1"/>
  <c r="L49" i="2"/>
  <c r="M49" i="2" s="1"/>
  <c r="N49" i="2" s="1"/>
  <c r="O49" i="2"/>
  <c r="P49" i="2" s="1"/>
  <c r="Q49" i="2" s="1"/>
  <c r="R49" i="2" s="1"/>
  <c r="L50" i="2"/>
  <c r="M50" i="2" s="1"/>
  <c r="N50" i="2" s="1"/>
  <c r="O50" i="2"/>
  <c r="P50" i="2" s="1"/>
  <c r="Q50" i="2" s="1"/>
  <c r="R50" i="2" s="1"/>
  <c r="L51" i="2" l="1"/>
  <c r="O44" i="2" l="1"/>
  <c r="P44" i="2" s="1"/>
  <c r="L44" i="2"/>
  <c r="M44" i="2" s="1"/>
  <c r="N44" i="2" s="1"/>
  <c r="O43" i="2"/>
  <c r="P43" i="2" s="1"/>
  <c r="L43" i="2"/>
  <c r="M43" i="2" s="1"/>
  <c r="N43" i="2" s="1"/>
  <c r="O42" i="2"/>
  <c r="P42" i="2" s="1"/>
  <c r="Q42" i="2" s="1"/>
  <c r="L42" i="2"/>
  <c r="M42" i="2" s="1"/>
  <c r="N42" i="2" s="1"/>
  <c r="O41" i="2"/>
  <c r="P41" i="2" s="1"/>
  <c r="L41" i="2"/>
  <c r="M41" i="2" s="1"/>
  <c r="N41" i="2" s="1"/>
  <c r="Q44" i="2" l="1"/>
  <c r="R44" i="2" s="1"/>
  <c r="Q43" i="2"/>
  <c r="R43" i="2" s="1"/>
  <c r="Q41" i="2"/>
  <c r="R41" i="2" s="1"/>
  <c r="R42" i="2"/>
  <c r="O51" i="2"/>
  <c r="P51" i="2" s="1"/>
  <c r="Q51" i="2" s="1"/>
  <c r="M51" i="2"/>
  <c r="N51" i="2" s="1"/>
  <c r="O18" i="2"/>
  <c r="P18" i="2" s="1"/>
  <c r="L18" i="2"/>
  <c r="M18" i="2" s="1"/>
  <c r="N18" i="2" s="1"/>
  <c r="Q18" i="2" l="1"/>
  <c r="R18" i="2" s="1"/>
  <c r="R51" i="2"/>
  <c r="O10" i="2" l="1"/>
  <c r="P10" i="2" s="1"/>
  <c r="Q10" i="2" s="1"/>
  <c r="O31" i="2"/>
  <c r="P31" i="2" s="1"/>
  <c r="Q31" i="2" s="1"/>
  <c r="L31" i="2"/>
  <c r="M31" i="2" s="1"/>
  <c r="N31" i="2" s="1"/>
  <c r="O30" i="2"/>
  <c r="P30" i="2" s="1"/>
  <c r="Q30" i="2" s="1"/>
  <c r="L30" i="2"/>
  <c r="M30" i="2" s="1"/>
  <c r="N30" i="2" s="1"/>
  <c r="O29" i="2"/>
  <c r="P29" i="2" s="1"/>
  <c r="Q29" i="2" s="1"/>
  <c r="L29" i="2"/>
  <c r="M29" i="2" s="1"/>
  <c r="N29" i="2" s="1"/>
  <c r="O28" i="2"/>
  <c r="P28" i="2" s="1"/>
  <c r="Q28" i="2" s="1"/>
  <c r="L28" i="2"/>
  <c r="M28" i="2" s="1"/>
  <c r="N28" i="2" s="1"/>
  <c r="O27" i="2"/>
  <c r="P27" i="2" s="1"/>
  <c r="Q27" i="2" s="1"/>
  <c r="L27" i="2"/>
  <c r="M27" i="2" s="1"/>
  <c r="N27" i="2" s="1"/>
  <c r="O25" i="2"/>
  <c r="P25" i="2" s="1"/>
  <c r="Q25" i="2" s="1"/>
  <c r="L25" i="2"/>
  <c r="M25" i="2" s="1"/>
  <c r="N25" i="2" s="1"/>
  <c r="O22" i="2"/>
  <c r="P22" i="2" s="1"/>
  <c r="Q22" i="2" s="1"/>
  <c r="L22" i="2"/>
  <c r="M22" i="2" s="1"/>
  <c r="N22" i="2" s="1"/>
  <c r="O21" i="2"/>
  <c r="P21" i="2" s="1"/>
  <c r="Q21" i="2" s="1"/>
  <c r="L21" i="2"/>
  <c r="M21" i="2" s="1"/>
  <c r="N21" i="2" s="1"/>
  <c r="O20" i="2"/>
  <c r="P20" i="2" s="1"/>
  <c r="Q20" i="2" s="1"/>
  <c r="L20" i="2"/>
  <c r="M20" i="2" s="1"/>
  <c r="N20" i="2" s="1"/>
  <c r="O19" i="2"/>
  <c r="P19" i="2" s="1"/>
  <c r="Q19" i="2" s="1"/>
  <c r="L19" i="2"/>
  <c r="M19" i="2" s="1"/>
  <c r="N19" i="2" s="1"/>
  <c r="O17" i="2"/>
  <c r="P17" i="2" s="1"/>
  <c r="Q17" i="2" s="1"/>
  <c r="L17" i="2"/>
  <c r="M17" i="2" s="1"/>
  <c r="N17" i="2" s="1"/>
  <c r="O16" i="2"/>
  <c r="P16" i="2" s="1"/>
  <c r="Q16" i="2" s="1"/>
  <c r="L16" i="2"/>
  <c r="M16" i="2" s="1"/>
  <c r="N16" i="2" s="1"/>
  <c r="O15" i="2"/>
  <c r="P15" i="2" s="1"/>
  <c r="Q15" i="2" s="1"/>
  <c r="L15" i="2"/>
  <c r="M15" i="2" s="1"/>
  <c r="N15" i="2" s="1"/>
  <c r="O14" i="2"/>
  <c r="P14" i="2" s="1"/>
  <c r="Q14" i="2" s="1"/>
  <c r="L14" i="2"/>
  <c r="M14" i="2" s="1"/>
  <c r="N14" i="2" s="1"/>
  <c r="O13" i="2"/>
  <c r="P13" i="2" s="1"/>
  <c r="Q13" i="2" s="1"/>
  <c r="L13" i="2"/>
  <c r="M13" i="2" s="1"/>
  <c r="N13" i="2" s="1"/>
  <c r="O12" i="2"/>
  <c r="P12" i="2" s="1"/>
  <c r="Q12" i="2" s="1"/>
  <c r="L12" i="2"/>
  <c r="M12" i="2" s="1"/>
  <c r="N12" i="2" s="1"/>
  <c r="O11" i="2"/>
  <c r="P11" i="2" s="1"/>
  <c r="Q11" i="2" s="1"/>
  <c r="L11" i="2"/>
  <c r="M11" i="2" s="1"/>
  <c r="N11" i="2" s="1"/>
  <c r="L10" i="2"/>
  <c r="M10" i="2" s="1"/>
  <c r="N10" i="2" s="1"/>
  <c r="O9" i="2"/>
  <c r="P9" i="2" s="1"/>
  <c r="Q9" i="2" s="1"/>
  <c r="R9" i="2" s="1"/>
  <c r="L9" i="2"/>
  <c r="M9" i="2" s="1"/>
  <c r="N9" i="2" s="1"/>
  <c r="R15" i="2" l="1"/>
  <c r="R21" i="2"/>
  <c r="R27" i="2"/>
  <c r="R31" i="2"/>
  <c r="R11" i="2"/>
  <c r="R14" i="2"/>
  <c r="R19" i="2"/>
  <c r="R22" i="2"/>
  <c r="R29" i="2"/>
  <c r="R12" i="2"/>
  <c r="R16" i="2"/>
  <c r="R20" i="2"/>
  <c r="R25" i="2"/>
  <c r="R28" i="2"/>
  <c r="R30" i="2"/>
  <c r="R13" i="2"/>
  <c r="R17" i="2"/>
  <c r="R10" i="2"/>
  <c r="L32" i="2"/>
  <c r="L33" i="2"/>
  <c r="L34" i="2"/>
  <c r="L35" i="2"/>
  <c r="L36" i="2"/>
  <c r="L37" i="2"/>
  <c r="L38" i="2"/>
  <c r="L40" i="2"/>
  <c r="O37" i="2" l="1"/>
  <c r="P37" i="2" s="1"/>
  <c r="Q37" i="2" s="1"/>
  <c r="M37" i="2"/>
  <c r="N37" i="2" s="1"/>
  <c r="O36" i="2"/>
  <c r="P36" i="2" s="1"/>
  <c r="Q36" i="2" s="1"/>
  <c r="M36" i="2"/>
  <c r="N36" i="2" s="1"/>
  <c r="O35" i="2"/>
  <c r="P35" i="2" s="1"/>
  <c r="Q35" i="2" s="1"/>
  <c r="M35" i="2"/>
  <c r="N35" i="2" s="1"/>
  <c r="O34" i="2"/>
  <c r="P34" i="2" s="1"/>
  <c r="Q34" i="2" s="1"/>
  <c r="M34" i="2"/>
  <c r="N34" i="2" s="1"/>
  <c r="O33" i="2"/>
  <c r="P33" i="2" s="1"/>
  <c r="Q33" i="2" s="1"/>
  <c r="M33" i="2"/>
  <c r="N33" i="2" s="1"/>
  <c r="O32" i="2"/>
  <c r="P32" i="2" s="1"/>
  <c r="Q32" i="2" s="1"/>
  <c r="M32" i="2"/>
  <c r="N32" i="2" s="1"/>
  <c r="O40" i="2"/>
  <c r="P40" i="2" s="1"/>
  <c r="Q40" i="2" s="1"/>
  <c r="M40" i="2"/>
  <c r="N40" i="2" s="1"/>
  <c r="O38" i="2"/>
  <c r="P38" i="2" s="1"/>
  <c r="Q38" i="2" s="1"/>
  <c r="M38" i="2"/>
  <c r="N38" i="2" s="1"/>
  <c r="R38" i="2" l="1"/>
  <c r="R36" i="2"/>
  <c r="R40" i="2"/>
  <c r="R32" i="2"/>
  <c r="R34" i="2"/>
  <c r="R33" i="2"/>
  <c r="R35" i="2"/>
  <c r="R37" i="2"/>
  <c r="R53" i="2" l="1"/>
</calcChain>
</file>

<file path=xl/sharedStrings.xml><?xml version="1.0" encoding="utf-8"?>
<sst xmlns="http://schemas.openxmlformats.org/spreadsheetml/2006/main" count="144" uniqueCount="78">
  <si>
    <t>№</t>
  </si>
  <si>
    <t>Ед. изм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</si>
  <si>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</si>
  <si>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</si>
  <si>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</si>
  <si>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</si>
  <si>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</si>
  <si>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</si>
  <si>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согласно прайс-листам, опубликованным в сети «Интернет» (руб./ед.изм.)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</si>
  <si>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</si>
  <si>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</si>
  <si>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>Н(М)ЦК контракта с учетом округления цены за единицу (руб.)</t>
  </si>
  <si>
    <t>Цена согласно бюллетеня рекомендуемых предельных цен (руб./ед.изм.)</t>
  </si>
  <si>
    <t xml:space="preserve">Начальная максимальная цена контракта определена методом сопоставимых рыночных цен (анализа рынка).  </t>
  </si>
  <si>
    <t xml:space="preserve">Обоснование начальной (максимальной) цены контракта (Н(М)ЦК) 
</t>
  </si>
  <si>
    <t xml:space="preserve">Количество </t>
  </si>
  <si>
    <t xml:space="preserve">Коммерческие предложения (руб./ед.изм.)      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</si>
  <si>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</si>
  <si>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>Наименование объекта закупки:</t>
  </si>
  <si>
    <t>Коммерческое предложение №1</t>
  </si>
  <si>
    <t>Коммерческое предложение №2</t>
  </si>
  <si>
    <t>Коммерческое предложение №3</t>
  </si>
  <si>
    <t>шт.</t>
  </si>
  <si>
    <t>упак.</t>
  </si>
  <si>
    <t xml:space="preserve"> (должность)</t>
  </si>
  <si>
    <t>(подпись)</t>
  </si>
  <si>
    <t>(расшифровка подписи)</t>
  </si>
  <si>
    <t>"07" мая  2026 г.</t>
  </si>
  <si>
    <t>Бумага для офисной техники</t>
  </si>
  <si>
    <t>Папка картонная</t>
  </si>
  <si>
    <t>Стирательная резинка</t>
  </si>
  <si>
    <t>Карандаш чернографитный</t>
  </si>
  <si>
    <t>Директор</t>
  </si>
  <si>
    <t>И.Е.Павлов</t>
  </si>
  <si>
    <t>Наименование объекта закупки: Поставка канцелярских товаров для нужд ФКПОУ № 54 ФСИН России</t>
  </si>
  <si>
    <t>пачка</t>
  </si>
  <si>
    <t>Средство корректирующее канцелярское</t>
  </si>
  <si>
    <t>Клейкие закладки пластиковые</t>
  </si>
  <si>
    <t>Скобы для степлера № 10</t>
  </si>
  <si>
    <t>Скобы для степлера № 24/6</t>
  </si>
  <si>
    <t>Скобы для степлера № 23/13</t>
  </si>
  <si>
    <t>Бланк из бумаги или картона, грамота</t>
  </si>
  <si>
    <t>Зажим для бумаг, 25 мм</t>
  </si>
  <si>
    <t>Клей канцелярский, тверый</t>
  </si>
  <si>
    <t>Ручка канцелярская гелевая, синий</t>
  </si>
  <si>
    <t>Ручка канцелярская шариковая, синий</t>
  </si>
  <si>
    <t>Скрепки металлические, 50 мм</t>
  </si>
  <si>
    <t>Папка пластиковая, зажим</t>
  </si>
  <si>
    <t>Блоки для записей без клейкого края</t>
  </si>
  <si>
    <t>Конверт почтовый бумажный, C4</t>
  </si>
  <si>
    <t>Стержень для ручки канцелярской, гелевый, синий</t>
  </si>
  <si>
    <t>Стержень для ручки канцелярской, гелевый, красный</t>
  </si>
  <si>
    <t>Степлер № 10</t>
  </si>
  <si>
    <t>Клей канцелярский, ПВА, жидкий</t>
  </si>
  <si>
    <t>Степлер № 24/6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</si>
  <si>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</si>
  <si>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Файл-вкладыш, А4</t>
  </si>
  <si>
    <t>Блокнот, ежедневник недатированный</t>
  </si>
  <si>
    <t>Маркер, лаковый, белый</t>
  </si>
  <si>
    <t>Маркер, перманентный, черный</t>
  </si>
  <si>
    <t>Ручка канцелярская гелевая, красный</t>
  </si>
  <si>
    <t>Зажим для бумаг, 51 мм</t>
  </si>
  <si>
    <t>Маркер, текстовыделитель, желтый</t>
  </si>
  <si>
    <t>Маркер, текстовыделитель, зеленый</t>
  </si>
  <si>
    <t>Нож канцелярский, 18 мм, запасными лезвиями</t>
  </si>
  <si>
    <t>Дырокол, 2 отв.</t>
  </si>
  <si>
    <t>Дырокол, 4 отв.</t>
  </si>
  <si>
    <t>Скрепки металлические, 28 мм</t>
  </si>
  <si>
    <t>Степлер, № 24/6-23/24</t>
  </si>
  <si>
    <t>Тетрадь ученическая школьная, ≥18 л.</t>
  </si>
  <si>
    <t>Тетрадь ученическая школьная, ≥24 л.</t>
  </si>
  <si>
    <t>Клейкая лента ≥50 мм</t>
  </si>
  <si>
    <t>Клейкая лента ≥19 мм</t>
  </si>
  <si>
    <t>Маркер, текстовыделитель, розовый</t>
  </si>
  <si>
    <t>Маркер, лаковый, красный</t>
  </si>
  <si>
    <t>Блоки для записей без клейкого края (проклеенный)</t>
  </si>
  <si>
    <t>"____" _____________  2026 г.</t>
  </si>
  <si>
    <t>Контрактный управляющий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</si>
</sst>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"/>
    <numFmt numFmtId="166" formatCode="#,##0.00\ _р_."/>
    <numFmt numFmtId="167" formatCode="###0;###0"/>
  </numFmts>
  <fonts count="2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166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0" fontId="7" fillId="0" borderId="1" xfId="0" applyFont="1" applyBorder="1"/>
    <xf numFmtId="2" fontId="5" fillId="0" borderId="1" xfId="0" applyNumberFormat="1" applyFont="1" applyBorder="1" applyAlignment="1" applyProtection="1">
      <alignment vertical="center"/>
      <protection locked="0"/>
    </xf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3" borderId="0" xfId="0" applyFont="1" applyFill="1"/>
    <xf numFmtId="0" fontId="13" fillId="3" borderId="1" xfId="0" applyFont="1" applyFill="1" applyBorder="1" applyAlignment="1">
      <alignment horizontal="center" textRotation="90" wrapText="1"/>
    </xf>
    <xf numFmtId="4" fontId="7" fillId="0" borderId="0" xfId="0" applyNumberFormat="1" applyFont="1"/>
    <xf numFmtId="4" fontId="12" fillId="4" borderId="1" xfId="0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vertical="top"/>
    </xf>
    <xf numFmtId="0" fontId="11" fillId="3" borderId="1" xfId="0" applyFont="1" applyFill="1" applyBorder="1" applyAlignment="1">
      <alignment vertical="top" wrapText="1"/>
    </xf>
    <xf numFmtId="0" fontId="17" fillId="0" borderId="1" xfId="0" applyFont="1" applyBorder="1" applyAlignment="1">
      <alignment horizontal="center"/>
    </xf>
    <xf numFmtId="166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 applyProtection="1">
      <alignment vertical="center"/>
      <protection locked="0"/>
    </xf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0" fillId="3" borderId="0" xfId="0" applyFont="1" applyFill="1"/>
    <xf numFmtId="0" fontId="1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/>
    </xf>
    <xf numFmtId="167" fontId="21" fillId="6" borderId="1" xfId="0" applyNumberFormat="1" applyFont="1" applyFill="1" applyBorder="1" applyAlignment="1">
      <alignment horizontal="center" vertical="top" wrapText="1"/>
    </xf>
    <xf numFmtId="0" fontId="21" fillId="6" borderId="1" xfId="0" applyFont="1" applyFill="1" applyBorder="1" applyAlignment="1">
      <alignment horizontal="center" vertical="top" wrapText="1"/>
    </xf>
    <xf numFmtId="0" fontId="22" fillId="6" borderId="1" xfId="0" applyFont="1" applyFill="1" applyBorder="1" applyAlignment="1">
      <alignment horizontal="center" vertical="top" wrapText="1"/>
    </xf>
    <xf numFmtId="4" fontId="5" fillId="0" borderId="0" xfId="0" applyNumberFormat="1" applyFont="1"/>
    <xf numFmtId="4" fontId="5" fillId="0" borderId="0" xfId="0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2" fontId="23" fillId="2" borderId="1" xfId="0" applyNumberFormat="1" applyFont="1" applyFill="1" applyBorder="1" applyAlignment="1">
      <alignment horizontal="center" vertical="center" wrapText="1"/>
    </xf>
    <xf numFmtId="4" fontId="23" fillId="4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3" fillId="5" borderId="1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horizontal="center"/>
    </xf>
    <xf numFmtId="167" fontId="24" fillId="6" borderId="1" xfId="0" applyNumberFormat="1" applyFont="1" applyFill="1" applyBorder="1" applyAlignment="1">
      <alignment horizontal="center" vertical="top" wrapText="1"/>
    </xf>
    <xf numFmtId="166" fontId="23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 applyProtection="1">
      <alignment vertical="center"/>
      <protection locked="0"/>
    </xf>
    <xf numFmtId="0" fontId="24" fillId="0" borderId="1" xfId="0" applyFont="1" applyBorder="1"/>
    <xf numFmtId="0" fontId="25" fillId="0" borderId="1" xfId="0" applyFont="1" applyBorder="1" applyAlignment="1">
      <alignment horizontal="center"/>
    </xf>
    <xf numFmtId="4" fontId="23" fillId="0" borderId="1" xfId="0" applyNumberFormat="1" applyFont="1" applyBorder="1" applyAlignment="1">
      <alignment horizontal="center"/>
    </xf>
    <xf numFmtId="165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9" fillId="0" borderId="4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vertical="center" wrapText="1"/>
    </xf>
    <xf numFmtId="0" fontId="16" fillId="3" borderId="3" xfId="0" applyFont="1" applyFill="1" applyBorder="1" applyAlignment="1">
      <alignment horizontal="center"/>
    </xf>
    <xf numFmtId="0" fontId="10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</xdr:colOff>
      <xdr:row>7</xdr:row>
      <xdr:rowOff>952500</xdr:rowOff>
    </xdr:from>
    <xdr:to>
      <xdr:col>14</xdr:col>
      <xdr:colOff>0</xdr:colOff>
      <xdr:row>7</xdr:row>
      <xdr:rowOff>1303020</xdr:rowOff>
    </xdr:to>
    <xdr:pic>
      <xdr:nvPicPr>
        <xdr:cNvPr id="1045" name="Picture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3680460"/>
          <a:ext cx="9753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</xdr:colOff>
      <xdr:row>7</xdr:row>
      <xdr:rowOff>922020</xdr:rowOff>
    </xdr:from>
    <xdr:to>
      <xdr:col>12</xdr:col>
      <xdr:colOff>1051560</xdr:colOff>
      <xdr:row>7</xdr:row>
      <xdr:rowOff>1363980</xdr:rowOff>
    </xdr:to>
    <xdr:pic>
      <xdr:nvPicPr>
        <xdr:cNvPr id="1046" name="Picture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7920" y="3649980"/>
          <a:ext cx="1028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</xdr:colOff>
      <xdr:row>7</xdr:row>
      <xdr:rowOff>1600200</xdr:rowOff>
    </xdr:from>
    <xdr:to>
      <xdr:col>14</xdr:col>
      <xdr:colOff>1546860</xdr:colOff>
      <xdr:row>7</xdr:row>
      <xdr:rowOff>1965960</xdr:rowOff>
    </xdr:to>
    <xdr:pic>
      <xdr:nvPicPr>
        <xdr:cNvPr id="1047" name="Picture 5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5320" y="4328160"/>
          <a:ext cx="152400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274320</xdr:colOff>
      <xdr:row>7</xdr:row>
      <xdr:rowOff>1402080</xdr:rowOff>
    </xdr:from>
    <xdr:to>
      <xdr:col>14</xdr:col>
      <xdr:colOff>434340</xdr:colOff>
      <xdr:row>7</xdr:row>
      <xdr:rowOff>1630680</xdr:rowOff>
    </xdr:to>
    <xdr:pic>
      <xdr:nvPicPr>
        <xdr:cNvPr id="1048" name="Picture 6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6780" y="4130040"/>
          <a:ext cx="1600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</xdr:colOff>
      <xdr:row>7</xdr:row>
      <xdr:rowOff>952500</xdr:rowOff>
    </xdr:from>
    <xdr:to>
      <xdr:col>17</xdr:col>
      <xdr:colOff>0</xdr:colOff>
      <xdr:row>7</xdr:row>
      <xdr:rowOff>1303020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8060" y="3848100"/>
          <a:ext cx="94869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22860</xdr:colOff>
      <xdr:row>7</xdr:row>
      <xdr:rowOff>922020</xdr:rowOff>
    </xdr:from>
    <xdr:to>
      <xdr:col>15</xdr:col>
      <xdr:colOff>1051560</xdr:colOff>
      <xdr:row>7</xdr:row>
      <xdr:rowOff>1363980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9360" y="3817620"/>
          <a:ext cx="100965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</xdr:colOff>
      <xdr:row>7</xdr:row>
      <xdr:rowOff>1600200</xdr:rowOff>
    </xdr:from>
    <xdr:to>
      <xdr:col>17</xdr:col>
      <xdr:colOff>1546860</xdr:colOff>
      <xdr:row>7</xdr:row>
      <xdr:rowOff>1965960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9610" y="4495800"/>
          <a:ext cx="149542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274320</xdr:colOff>
      <xdr:row>7</xdr:row>
      <xdr:rowOff>1402080</xdr:rowOff>
    </xdr:from>
    <xdr:to>
      <xdr:col>17</xdr:col>
      <xdr:colOff>434340</xdr:colOff>
      <xdr:row>7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070" y="4297680"/>
          <a:ext cx="1600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Бумажная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abSelected="1" zoomScale="80" zoomScaleNormal="80" workbookViewId="0">
      <selection activeCell="A7" sqref="A7:A8"/>
    </sheetView>
  </sheetViews>
  <sheetFormatPr defaultColWidth="9.140625" defaultRowHeight="12.75" x14ac:dyDescent="0.2"/>
  <cols>
    <col min="1" max="1" width="4.5703125" style="1" customWidth="1"/>
    <col min="2" max="2" width="63.140625" style="24" customWidth="1"/>
    <col min="3" max="3" width="9.140625" style="1" customWidth="1"/>
    <col min="4" max="4" width="13.5703125" style="1" customWidth="1"/>
    <col min="5" max="5" width="14.85546875" style="1" customWidth="1"/>
    <col min="6" max="6" width="14.5703125" style="1" customWidth="1"/>
    <col min="7" max="7" width="15.28515625" style="1" customWidth="1"/>
    <col min="8" max="8" width="2" style="1" hidden="1" customWidth="1"/>
    <col min="9" max="9" width="10.140625" style="1" hidden="1" customWidth="1"/>
    <col min="10" max="10" width="11" style="1" hidden="1" customWidth="1"/>
    <col min="11" max="11" width="11.140625" style="1" hidden="1" customWidth="1"/>
    <col min="12" max="12" width="16.28515625" style="1" customWidth="1"/>
    <col min="13" max="13" width="15.42578125" style="1" customWidth="1"/>
    <col min="14" max="14" width="14.5703125" style="1" customWidth="1"/>
    <col min="15" max="15" width="22.7109375" style="1" customWidth="1"/>
    <col min="16" max="16" width="13.5703125" style="1" customWidth="1"/>
    <col min="17" max="17" width="12.28515625" style="1" customWidth="1"/>
    <col min="18" max="18" width="22.7109375" style="1" customWidth="1"/>
    <col min="19" max="19" width="10.5703125" style="1" bestFit="1" customWidth="1"/>
    <col min="20" max="20" width="10.28515625" style="1" bestFit="1" customWidth="1"/>
    <col min="21" max="21" width="10.5703125" style="1" customWidth="1"/>
    <col min="22" max="16384" width="9.140625" style="1"/>
  </cols>
  <sheetData>
    <row r="1" spans="1:19" ht="11.25" customHeight="1" x14ac:dyDescent="0.2">
      <c r="O1" s="81"/>
      <c r="P1" s="82"/>
      <c r="Q1" s="82"/>
      <c r="R1" s="82"/>
    </row>
    <row r="2" spans="1:19" ht="30.75" customHeight="1" x14ac:dyDescent="0.2">
      <c r="A2" s="83" t="s">
        <v>14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9" ht="53.25" customHeight="1" x14ac:dyDescent="0.2">
      <c r="A3" s="79" t="s">
        <v>34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9" ht="18.75" x14ac:dyDescent="0.2">
      <c r="A4" s="91" t="s">
        <v>13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  <c r="P4" s="92"/>
      <c r="Q4" s="92"/>
      <c r="R4" s="92"/>
    </row>
    <row r="5" spans="1:19" ht="47.25" hidden="1" customHeight="1" x14ac:dyDescent="0.2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pans="1:19" ht="21.75" customHeight="1" x14ac:dyDescent="0.2">
      <c r="A6" s="89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</row>
    <row r="7" spans="1:19" ht="92.25" customHeight="1" x14ac:dyDescent="0.2">
      <c r="A7" s="87" t="s">
        <v>0</v>
      </c>
      <c r="B7" s="84" t="s">
        <v>18</v>
      </c>
      <c r="C7" s="85" t="s">
        <v>1</v>
      </c>
      <c r="D7" s="85" t="s">
        <v>15</v>
      </c>
      <c r="E7" s="85" t="s">
        <v>16</v>
      </c>
      <c r="F7" s="85"/>
      <c r="G7" s="85"/>
      <c r="H7" s="85"/>
      <c r="I7" s="87" t="s">
        <v>8</v>
      </c>
      <c r="J7" s="87"/>
      <c r="K7" s="87" t="s">
        <v>12</v>
      </c>
      <c r="L7" s="88" t="s">
        <v>9</v>
      </c>
      <c r="M7" s="88"/>
      <c r="N7" s="88"/>
      <c r="O7" s="86" t="s">
        <v>10</v>
      </c>
      <c r="P7" s="86"/>
      <c r="Q7" s="86"/>
      <c r="R7" s="86"/>
    </row>
    <row r="8" spans="1:19" ht="159" customHeight="1" x14ac:dyDescent="0.2">
      <c r="A8" s="87"/>
      <c r="B8" s="84"/>
      <c r="C8" s="85"/>
      <c r="D8" s="85"/>
      <c r="E8" s="25" t="s">
        <v>19</v>
      </c>
      <c r="F8" s="25" t="s">
        <v>20</v>
      </c>
      <c r="G8" s="25" t="s">
        <v>21</v>
      </c>
      <c r="H8" s="20"/>
      <c r="I8" s="12"/>
      <c r="J8" s="12"/>
      <c r="K8" s="87"/>
      <c r="L8" s="16" t="s">
        <v>4</v>
      </c>
      <c r="M8" s="16" t="s">
        <v>2</v>
      </c>
      <c r="N8" s="16" t="s">
        <v>3</v>
      </c>
      <c r="O8" s="21" t="s">
        <v>7</v>
      </c>
      <c r="P8" s="22" t="s">
        <v>5</v>
      </c>
      <c r="Q8" s="22" t="s">
        <v>6</v>
      </c>
      <c r="R8" s="22" t="s">
        <v>11</v>
      </c>
    </row>
    <row r="9" spans="1:19" ht="15.75" x14ac:dyDescent="0.25">
      <c r="A9" s="23">
        <v>1</v>
      </c>
      <c r="B9" s="47" t="s">
        <v>28</v>
      </c>
      <c r="C9" s="31" t="s">
        <v>35</v>
      </c>
      <c r="D9" s="49">
        <v>60</v>
      </c>
      <c r="E9" s="10">
        <v>402.5</v>
      </c>
      <c r="F9" s="10">
        <v>350</v>
      </c>
      <c r="G9" s="10">
        <v>385</v>
      </c>
      <c r="H9" s="13"/>
      <c r="I9" s="13"/>
      <c r="J9" s="14"/>
      <c r="K9" s="15"/>
      <c r="L9" s="5">
        <f t="shared" ref="L9:L31" si="0">AVERAGE(E9:G9)</f>
        <v>379.16666666666669</v>
      </c>
      <c r="M9" s="6">
        <f t="shared" ref="M9:M31" si="1">SQRT(((E9-L9)^2+(F9-L9)^2+(G9-L9)^2)/(3-1))</f>
        <v>26.731691553909066</v>
      </c>
      <c r="N9" s="6">
        <f t="shared" ref="N9:N31" si="2">(M9/L9)*100</f>
        <v>7.0501164537782142</v>
      </c>
      <c r="O9" s="4">
        <f t="shared" ref="O9:O44" si="3">D9/3*(SUM(E9:G9))</f>
        <v>22750</v>
      </c>
      <c r="P9" s="7">
        <f t="shared" ref="P9:P24" si="4">O9/D9</f>
        <v>379.16666666666669</v>
      </c>
      <c r="Q9" s="18">
        <f t="shared" ref="Q9:Q51" si="5">ROUNDDOWN(P9,2)</f>
        <v>379.16</v>
      </c>
      <c r="R9" s="27">
        <f t="shared" ref="R9:R31" si="6">Q9*D9</f>
        <v>22749.600000000002</v>
      </c>
      <c r="S9" s="26"/>
    </row>
    <row r="10" spans="1:19" ht="15.75" x14ac:dyDescent="0.25">
      <c r="A10" s="23">
        <v>2</v>
      </c>
      <c r="B10" s="47" t="s">
        <v>29</v>
      </c>
      <c r="C10" s="31" t="s">
        <v>22</v>
      </c>
      <c r="D10" s="49">
        <v>20</v>
      </c>
      <c r="E10" s="10">
        <v>18.149999999999999</v>
      </c>
      <c r="F10" s="10">
        <v>15.78</v>
      </c>
      <c r="G10" s="10">
        <v>17.36</v>
      </c>
      <c r="H10" s="13"/>
      <c r="I10" s="13"/>
      <c r="J10" s="14"/>
      <c r="K10" s="15"/>
      <c r="L10" s="5">
        <f t="shared" si="0"/>
        <v>17.096666666666668</v>
      </c>
      <c r="M10" s="6">
        <f t="shared" si="1"/>
        <v>1.2067449330050375</v>
      </c>
      <c r="N10" s="6">
        <f t="shared" si="2"/>
        <v>7.0583638116886576</v>
      </c>
      <c r="O10" s="4">
        <f t="shared" si="3"/>
        <v>341.93333333333334</v>
      </c>
      <c r="P10" s="7">
        <f t="shared" si="4"/>
        <v>17.096666666666668</v>
      </c>
      <c r="Q10" s="18">
        <f t="shared" si="5"/>
        <v>17.09</v>
      </c>
      <c r="R10" s="27">
        <f t="shared" si="6"/>
        <v>341.8</v>
      </c>
    </row>
    <row r="11" spans="1:19" ht="15.75" x14ac:dyDescent="0.25">
      <c r="A11" s="23">
        <v>3</v>
      </c>
      <c r="B11" s="47" t="s">
        <v>69</v>
      </c>
      <c r="C11" s="31" t="s">
        <v>22</v>
      </c>
      <c r="D11" s="49">
        <v>1000</v>
      </c>
      <c r="E11" s="10">
        <v>11.76</v>
      </c>
      <c r="F11" s="10">
        <v>10.23</v>
      </c>
      <c r="G11" s="10">
        <v>11.25</v>
      </c>
      <c r="H11" s="13"/>
      <c r="I11" s="13"/>
      <c r="J11" s="14"/>
      <c r="K11" s="15"/>
      <c r="L11" s="5">
        <f t="shared" si="0"/>
        <v>11.08</v>
      </c>
      <c r="M11" s="6">
        <f t="shared" si="1"/>
        <v>0.77903786814249243</v>
      </c>
      <c r="N11" s="6">
        <f t="shared" si="2"/>
        <v>7.0310276908167184</v>
      </c>
      <c r="O11" s="4">
        <f t="shared" si="3"/>
        <v>11080</v>
      </c>
      <c r="P11" s="7">
        <f t="shared" si="4"/>
        <v>11.08</v>
      </c>
      <c r="Q11" s="18">
        <f t="shared" si="5"/>
        <v>11.08</v>
      </c>
      <c r="R11" s="27">
        <f t="shared" si="6"/>
        <v>11080</v>
      </c>
    </row>
    <row r="12" spans="1:19" ht="15.75" x14ac:dyDescent="0.25">
      <c r="A12" s="23">
        <v>4</v>
      </c>
      <c r="B12" s="47" t="s">
        <v>70</v>
      </c>
      <c r="C12" s="31" t="s">
        <v>22</v>
      </c>
      <c r="D12" s="49">
        <v>30</v>
      </c>
      <c r="E12" s="10">
        <v>49.45</v>
      </c>
      <c r="F12" s="10">
        <v>43</v>
      </c>
      <c r="G12" s="10">
        <v>47.3</v>
      </c>
      <c r="H12" s="13"/>
      <c r="I12" s="13"/>
      <c r="J12" s="14"/>
      <c r="K12" s="15"/>
      <c r="L12" s="5">
        <f t="shared" si="0"/>
        <v>46.583333333333336</v>
      </c>
      <c r="M12" s="6">
        <f t="shared" si="1"/>
        <v>3.2841792480516863</v>
      </c>
      <c r="N12" s="6">
        <f t="shared" si="2"/>
        <v>7.0501164537782168</v>
      </c>
      <c r="O12" s="4">
        <f t="shared" si="3"/>
        <v>1397.5</v>
      </c>
      <c r="P12" s="7">
        <f t="shared" si="4"/>
        <v>46.583333333333336</v>
      </c>
      <c r="Q12" s="18">
        <f t="shared" si="5"/>
        <v>46.58</v>
      </c>
      <c r="R12" s="27">
        <f t="shared" si="6"/>
        <v>1397.3999999999999</v>
      </c>
    </row>
    <row r="13" spans="1:19" ht="15.75" x14ac:dyDescent="0.25">
      <c r="A13" s="23">
        <v>5</v>
      </c>
      <c r="B13" s="47" t="s">
        <v>56</v>
      </c>
      <c r="C13" s="31" t="s">
        <v>23</v>
      </c>
      <c r="D13" s="49">
        <v>2</v>
      </c>
      <c r="E13" s="10">
        <v>394.45</v>
      </c>
      <c r="F13" s="10">
        <v>343</v>
      </c>
      <c r="G13" s="10">
        <v>377.35</v>
      </c>
      <c r="H13" s="13"/>
      <c r="I13" s="13"/>
      <c r="J13" s="14"/>
      <c r="K13" s="15"/>
      <c r="L13" s="5">
        <f t="shared" si="0"/>
        <v>371.60000000000008</v>
      </c>
      <c r="M13" s="6">
        <f t="shared" si="1"/>
        <v>26.202528503944041</v>
      </c>
      <c r="N13" s="6">
        <f t="shared" si="2"/>
        <v>7.0512724714596438</v>
      </c>
      <c r="O13" s="4">
        <f t="shared" si="3"/>
        <v>743.2</v>
      </c>
      <c r="P13" s="7">
        <f t="shared" si="4"/>
        <v>371.6</v>
      </c>
      <c r="Q13" s="18">
        <f t="shared" si="5"/>
        <v>371.6</v>
      </c>
      <c r="R13" s="27">
        <f t="shared" si="6"/>
        <v>743.2</v>
      </c>
    </row>
    <row r="14" spans="1:19" ht="15.75" x14ac:dyDescent="0.25">
      <c r="A14" s="23">
        <v>6</v>
      </c>
      <c r="B14" s="47" t="s">
        <v>45</v>
      </c>
      <c r="C14" s="31" t="s">
        <v>22</v>
      </c>
      <c r="D14" s="49">
        <v>1200</v>
      </c>
      <c r="E14" s="10">
        <v>10.6</v>
      </c>
      <c r="F14" s="10">
        <v>9.2200000000000006</v>
      </c>
      <c r="G14" s="10">
        <v>10.14</v>
      </c>
      <c r="H14" s="13"/>
      <c r="I14" s="13"/>
      <c r="J14" s="14"/>
      <c r="K14" s="15"/>
      <c r="L14" s="5">
        <f t="shared" si="0"/>
        <v>9.9866666666666664</v>
      </c>
      <c r="M14" s="6">
        <f t="shared" si="1"/>
        <v>0.70266160655989496</v>
      </c>
      <c r="N14" s="6">
        <f t="shared" si="2"/>
        <v>7.0359973954595629</v>
      </c>
      <c r="O14" s="4">
        <f t="shared" si="3"/>
        <v>11984</v>
      </c>
      <c r="P14" s="7">
        <f t="shared" si="4"/>
        <v>9.9866666666666664</v>
      </c>
      <c r="Q14" s="18">
        <f t="shared" si="5"/>
        <v>9.98</v>
      </c>
      <c r="R14" s="27">
        <f t="shared" si="6"/>
        <v>11976</v>
      </c>
      <c r="S14" s="26"/>
    </row>
    <row r="15" spans="1:19" ht="15.75" x14ac:dyDescent="0.25">
      <c r="A15" s="23">
        <v>7</v>
      </c>
      <c r="B15" s="47" t="s">
        <v>60</v>
      </c>
      <c r="C15" s="31" t="s">
        <v>22</v>
      </c>
      <c r="D15" s="49">
        <v>24</v>
      </c>
      <c r="E15" s="10">
        <v>17.64</v>
      </c>
      <c r="F15" s="10">
        <v>15.34</v>
      </c>
      <c r="G15" s="10">
        <v>16.87</v>
      </c>
      <c r="H15" s="13"/>
      <c r="I15" s="13"/>
      <c r="J15" s="14"/>
      <c r="K15" s="15"/>
      <c r="L15" s="5">
        <f t="shared" si="0"/>
        <v>16.616666666666671</v>
      </c>
      <c r="M15" s="6">
        <f t="shared" si="1"/>
        <v>1.1707405064032483</v>
      </c>
      <c r="N15" s="6">
        <f t="shared" si="2"/>
        <v>7.0455797777527458</v>
      </c>
      <c r="O15" s="4">
        <f t="shared" si="3"/>
        <v>398.80000000000007</v>
      </c>
      <c r="P15" s="7">
        <f t="shared" si="4"/>
        <v>16.616666666666671</v>
      </c>
      <c r="Q15" s="18">
        <f t="shared" si="5"/>
        <v>16.61</v>
      </c>
      <c r="R15" s="27">
        <f t="shared" si="6"/>
        <v>398.64</v>
      </c>
    </row>
    <row r="16" spans="1:19" ht="15.75" x14ac:dyDescent="0.25">
      <c r="A16" s="23">
        <v>8</v>
      </c>
      <c r="B16" s="47" t="s">
        <v>51</v>
      </c>
      <c r="C16" s="31" t="s">
        <v>22</v>
      </c>
      <c r="D16" s="49">
        <v>12</v>
      </c>
      <c r="E16" s="10">
        <v>8.59</v>
      </c>
      <c r="F16" s="10">
        <v>7.47</v>
      </c>
      <c r="G16" s="10">
        <v>8.2200000000000006</v>
      </c>
      <c r="H16" s="13"/>
      <c r="I16" s="13"/>
      <c r="J16" s="14"/>
      <c r="K16" s="15"/>
      <c r="L16" s="5">
        <f t="shared" si="0"/>
        <v>8.0933333333333337</v>
      </c>
      <c r="M16" s="6">
        <f t="shared" si="1"/>
        <v>0.57064291227818953</v>
      </c>
      <c r="N16" s="6">
        <f t="shared" si="2"/>
        <v>7.0507773345740059</v>
      </c>
      <c r="O16" s="4">
        <f t="shared" si="3"/>
        <v>97.12</v>
      </c>
      <c r="P16" s="7">
        <f t="shared" si="4"/>
        <v>8.0933333333333337</v>
      </c>
      <c r="Q16" s="18">
        <f t="shared" si="5"/>
        <v>8.09</v>
      </c>
      <c r="R16" s="27">
        <f t="shared" si="6"/>
        <v>97.08</v>
      </c>
    </row>
    <row r="17" spans="1:18" ht="15.75" x14ac:dyDescent="0.25">
      <c r="A17" s="23">
        <v>9</v>
      </c>
      <c r="B17" s="47" t="s">
        <v>44</v>
      </c>
      <c r="C17" s="31" t="s">
        <v>22</v>
      </c>
      <c r="D17" s="49">
        <v>50</v>
      </c>
      <c r="E17" s="10">
        <v>17.64</v>
      </c>
      <c r="F17" s="10">
        <v>15.34</v>
      </c>
      <c r="G17" s="10">
        <v>16.87</v>
      </c>
      <c r="H17" s="13"/>
      <c r="I17" s="13"/>
      <c r="J17" s="14"/>
      <c r="K17" s="15"/>
      <c r="L17" s="5">
        <f t="shared" si="0"/>
        <v>16.616666666666671</v>
      </c>
      <c r="M17" s="6">
        <f t="shared" si="1"/>
        <v>1.1707405064032483</v>
      </c>
      <c r="N17" s="6">
        <f t="shared" si="2"/>
        <v>7.0455797777527458</v>
      </c>
      <c r="O17" s="4">
        <f t="shared" si="3"/>
        <v>830.83333333333348</v>
      </c>
      <c r="P17" s="7">
        <f t="shared" si="4"/>
        <v>16.616666666666671</v>
      </c>
      <c r="Q17" s="18">
        <f t="shared" si="5"/>
        <v>16.61</v>
      </c>
      <c r="R17" s="27">
        <f t="shared" si="6"/>
        <v>830.5</v>
      </c>
    </row>
    <row r="18" spans="1:18" ht="15.75" x14ac:dyDescent="0.25">
      <c r="A18" s="23">
        <v>10</v>
      </c>
      <c r="B18" s="47" t="s">
        <v>50</v>
      </c>
      <c r="C18" s="31" t="s">
        <v>22</v>
      </c>
      <c r="D18" s="49">
        <v>50</v>
      </c>
      <c r="E18" s="10">
        <v>8.59</v>
      </c>
      <c r="F18" s="10">
        <v>7.47</v>
      </c>
      <c r="G18" s="10">
        <v>8.2200000000000006</v>
      </c>
      <c r="H18" s="13"/>
      <c r="I18" s="13"/>
      <c r="J18" s="14"/>
      <c r="K18" s="15"/>
      <c r="L18" s="5">
        <f>AVERAGE(E18:G18)</f>
        <v>8.0933333333333337</v>
      </c>
      <c r="M18" s="6">
        <f>SQRT(((E18-L18)^2+(F18-L18)^2+(G18-L18)^2)/(3-1))</f>
        <v>0.57064291227818953</v>
      </c>
      <c r="N18" s="6">
        <f>(M18/L18)*100</f>
        <v>7.0507773345740059</v>
      </c>
      <c r="O18" s="4">
        <f t="shared" si="3"/>
        <v>404.66666666666674</v>
      </c>
      <c r="P18" s="7">
        <f t="shared" si="4"/>
        <v>8.0933333333333355</v>
      </c>
      <c r="Q18" s="18">
        <f t="shared" si="5"/>
        <v>8.09</v>
      </c>
      <c r="R18" s="27">
        <f>Q18*D18</f>
        <v>404.5</v>
      </c>
    </row>
    <row r="19" spans="1:18" ht="15.75" x14ac:dyDescent="0.25">
      <c r="A19" s="23">
        <v>11</v>
      </c>
      <c r="B19" s="47" t="s">
        <v>30</v>
      </c>
      <c r="C19" s="31" t="s">
        <v>22</v>
      </c>
      <c r="D19" s="49">
        <v>20</v>
      </c>
      <c r="E19" s="10">
        <v>25.63</v>
      </c>
      <c r="F19" s="10">
        <v>22.29</v>
      </c>
      <c r="G19" s="10">
        <v>24.52</v>
      </c>
      <c r="H19" s="13"/>
      <c r="I19" s="13"/>
      <c r="J19" s="14"/>
      <c r="K19" s="15"/>
      <c r="L19" s="5">
        <f t="shared" si="0"/>
        <v>24.146666666666665</v>
      </c>
      <c r="M19" s="6">
        <f t="shared" si="1"/>
        <v>1.701009504186656</v>
      </c>
      <c r="N19" s="6">
        <f t="shared" si="2"/>
        <v>7.0444899400330874</v>
      </c>
      <c r="O19" s="4">
        <f t="shared" si="3"/>
        <v>482.93333333333334</v>
      </c>
      <c r="P19" s="7">
        <f t="shared" si="4"/>
        <v>24.146666666666668</v>
      </c>
      <c r="Q19" s="18">
        <f t="shared" si="5"/>
        <v>24.14</v>
      </c>
      <c r="R19" s="27">
        <f t="shared" si="6"/>
        <v>482.8</v>
      </c>
    </row>
    <row r="20" spans="1:18" ht="15.75" x14ac:dyDescent="0.25">
      <c r="A20" s="23">
        <v>12</v>
      </c>
      <c r="B20" s="47" t="s">
        <v>71</v>
      </c>
      <c r="C20" s="31" t="s">
        <v>22</v>
      </c>
      <c r="D20" s="49">
        <v>15</v>
      </c>
      <c r="E20" s="10">
        <v>127.97</v>
      </c>
      <c r="F20" s="10">
        <v>111.28</v>
      </c>
      <c r="G20" s="10">
        <v>122.41</v>
      </c>
      <c r="H20" s="13"/>
      <c r="I20" s="13"/>
      <c r="J20" s="14"/>
      <c r="K20" s="15"/>
      <c r="L20" s="5">
        <f t="shared" si="0"/>
        <v>120.55333333333333</v>
      </c>
      <c r="M20" s="6">
        <f t="shared" si="1"/>
        <v>8.4984959453619382</v>
      </c>
      <c r="N20" s="6">
        <f t="shared" si="2"/>
        <v>7.0495735873709613</v>
      </c>
      <c r="O20" s="4">
        <f t="shared" si="3"/>
        <v>1808.2999999999997</v>
      </c>
      <c r="P20" s="7">
        <f t="shared" si="4"/>
        <v>120.55333333333331</v>
      </c>
      <c r="Q20" s="18">
        <f t="shared" si="5"/>
        <v>120.55</v>
      </c>
      <c r="R20" s="27">
        <f t="shared" si="6"/>
        <v>1808.25</v>
      </c>
    </row>
    <row r="21" spans="1:18" ht="15.75" x14ac:dyDescent="0.25">
      <c r="A21" s="23">
        <v>13</v>
      </c>
      <c r="B21" s="47" t="s">
        <v>72</v>
      </c>
      <c r="C21" s="31" t="s">
        <v>22</v>
      </c>
      <c r="D21" s="49">
        <v>5</v>
      </c>
      <c r="E21" s="10">
        <v>25.65</v>
      </c>
      <c r="F21" s="10">
        <v>22.3</v>
      </c>
      <c r="G21" s="10">
        <v>24.53</v>
      </c>
      <c r="H21" s="13"/>
      <c r="I21" s="13"/>
      <c r="J21" s="14"/>
      <c r="K21" s="15"/>
      <c r="L21" s="5">
        <f t="shared" si="0"/>
        <v>24.16</v>
      </c>
      <c r="M21" s="6">
        <f t="shared" si="1"/>
        <v>1.7053738593047558</v>
      </c>
      <c r="N21" s="6">
        <f t="shared" si="2"/>
        <v>7.0586666361951806</v>
      </c>
      <c r="O21" s="4">
        <f t="shared" si="3"/>
        <v>120.80000000000001</v>
      </c>
      <c r="P21" s="7">
        <f t="shared" si="4"/>
        <v>24.160000000000004</v>
      </c>
      <c r="Q21" s="18">
        <f t="shared" si="5"/>
        <v>24.16</v>
      </c>
      <c r="R21" s="27">
        <f t="shared" si="6"/>
        <v>120.8</v>
      </c>
    </row>
    <row r="22" spans="1:18" ht="15.75" x14ac:dyDescent="0.25">
      <c r="A22" s="23">
        <v>14</v>
      </c>
      <c r="B22" s="47" t="s">
        <v>73</v>
      </c>
      <c r="C22" s="31" t="s">
        <v>22</v>
      </c>
      <c r="D22" s="49">
        <v>5</v>
      </c>
      <c r="E22" s="10">
        <v>43.86</v>
      </c>
      <c r="F22" s="10">
        <v>38.14</v>
      </c>
      <c r="G22" s="10">
        <v>41.95</v>
      </c>
      <c r="H22" s="13"/>
      <c r="I22" s="13"/>
      <c r="J22" s="14"/>
      <c r="K22" s="15"/>
      <c r="L22" s="5">
        <f t="shared" si="0"/>
        <v>41.31666666666667</v>
      </c>
      <c r="M22" s="6">
        <f t="shared" si="1"/>
        <v>2.9121183584005186</v>
      </c>
      <c r="N22" s="6">
        <f t="shared" si="2"/>
        <v>7.0482896935873782</v>
      </c>
      <c r="O22" s="4">
        <f t="shared" si="3"/>
        <v>206.58333333333334</v>
      </c>
      <c r="P22" s="7">
        <f t="shared" si="4"/>
        <v>41.31666666666667</v>
      </c>
      <c r="Q22" s="18">
        <f t="shared" si="5"/>
        <v>41.31</v>
      </c>
      <c r="R22" s="27">
        <f t="shared" si="6"/>
        <v>206.55</v>
      </c>
    </row>
    <row r="23" spans="1:18" ht="15.75" x14ac:dyDescent="0.25">
      <c r="A23" s="23">
        <v>15</v>
      </c>
      <c r="B23" s="47" t="s">
        <v>62</v>
      </c>
      <c r="C23" s="31" t="s">
        <v>22</v>
      </c>
      <c r="D23" s="49">
        <v>5</v>
      </c>
      <c r="E23" s="10">
        <v>43.86</v>
      </c>
      <c r="F23" s="10">
        <v>38.14</v>
      </c>
      <c r="G23" s="10">
        <v>41.95</v>
      </c>
      <c r="H23" s="13"/>
      <c r="I23" s="13"/>
      <c r="J23" s="14"/>
      <c r="K23" s="15"/>
      <c r="L23" s="5">
        <f>AVERAGE(E23:G23)</f>
        <v>41.31666666666667</v>
      </c>
      <c r="M23" s="6">
        <f>SQRT(((E23-L23)^2+(F23-L23)^2+(G23-L23)^2)/(3-1))</f>
        <v>2.9121183584005186</v>
      </c>
      <c r="N23" s="6">
        <f>(M23/L23)*100</f>
        <v>7.0482896935873782</v>
      </c>
      <c r="O23" s="4">
        <f t="shared" si="3"/>
        <v>206.58333333333334</v>
      </c>
      <c r="P23" s="7">
        <f t="shared" si="4"/>
        <v>41.31666666666667</v>
      </c>
      <c r="Q23" s="18">
        <f>ROUNDDOWN(P23,2)</f>
        <v>41.31</v>
      </c>
      <c r="R23" s="27">
        <f>Q23*D23</f>
        <v>206.55</v>
      </c>
    </row>
    <row r="24" spans="1:18" ht="15.75" x14ac:dyDescent="0.25">
      <c r="A24" s="23">
        <v>16</v>
      </c>
      <c r="B24" s="47" t="s">
        <v>63</v>
      </c>
      <c r="C24" s="31" t="s">
        <v>22</v>
      </c>
      <c r="D24" s="49">
        <v>5</v>
      </c>
      <c r="E24" s="10">
        <v>43.86</v>
      </c>
      <c r="F24" s="10">
        <v>38.14</v>
      </c>
      <c r="G24" s="10">
        <v>41.95</v>
      </c>
      <c r="H24" s="13"/>
      <c r="I24" s="13"/>
      <c r="J24" s="14"/>
      <c r="K24" s="15"/>
      <c r="L24" s="5">
        <f>AVERAGE(E24:G24)</f>
        <v>41.31666666666667</v>
      </c>
      <c r="M24" s="6">
        <f>SQRT(((E24-L24)^2+(F24-L24)^2+(G24-L24)^2)/(3-1))</f>
        <v>2.9121183584005186</v>
      </c>
      <c r="N24" s="6">
        <f>(M24/L24)*100</f>
        <v>7.0482896935873782</v>
      </c>
      <c r="O24" s="4">
        <f t="shared" si="3"/>
        <v>206.58333333333334</v>
      </c>
      <c r="P24" s="7">
        <f t="shared" si="4"/>
        <v>41.31666666666667</v>
      </c>
      <c r="Q24" s="18">
        <f>ROUNDDOWN(P24,2)</f>
        <v>41.31</v>
      </c>
      <c r="R24" s="27">
        <f>Q24*D24</f>
        <v>206.55</v>
      </c>
    </row>
    <row r="25" spans="1:18" ht="15.75" x14ac:dyDescent="0.25">
      <c r="A25" s="23">
        <v>17</v>
      </c>
      <c r="B25" s="47" t="s">
        <v>58</v>
      </c>
      <c r="C25" s="31" t="s">
        <v>22</v>
      </c>
      <c r="D25" s="49">
        <v>5</v>
      </c>
      <c r="E25" s="10">
        <v>125.35</v>
      </c>
      <c r="F25" s="10">
        <v>109</v>
      </c>
      <c r="G25" s="10">
        <v>119.9</v>
      </c>
      <c r="H25" s="13"/>
      <c r="I25" s="13"/>
      <c r="J25" s="14"/>
      <c r="K25" s="15"/>
      <c r="L25" s="5">
        <f t="shared" si="0"/>
        <v>118.08333333333333</v>
      </c>
      <c r="M25" s="6">
        <f t="shared" si="1"/>
        <v>8.3250125125031076</v>
      </c>
      <c r="N25" s="6">
        <f t="shared" si="2"/>
        <v>7.0501164537782142</v>
      </c>
      <c r="O25" s="4">
        <f t="shared" si="3"/>
        <v>590.41666666666674</v>
      </c>
      <c r="P25" s="7">
        <f t="shared" ref="P25:P31" si="7">O25/D25</f>
        <v>118.08333333333334</v>
      </c>
      <c r="Q25" s="18">
        <f t="shared" si="5"/>
        <v>118.08</v>
      </c>
      <c r="R25" s="27">
        <f t="shared" si="6"/>
        <v>590.4</v>
      </c>
    </row>
    <row r="26" spans="1:18" ht="15.75" x14ac:dyDescent="0.25">
      <c r="A26" s="23">
        <v>18</v>
      </c>
      <c r="B26" s="47" t="s">
        <v>74</v>
      </c>
      <c r="C26" s="31" t="s">
        <v>22</v>
      </c>
      <c r="D26" s="49">
        <v>5</v>
      </c>
      <c r="E26" s="10">
        <v>125.35</v>
      </c>
      <c r="F26" s="10">
        <v>109</v>
      </c>
      <c r="G26" s="10">
        <v>119.9</v>
      </c>
      <c r="H26" s="13"/>
      <c r="I26" s="13"/>
      <c r="J26" s="14"/>
      <c r="K26" s="15"/>
      <c r="L26" s="5">
        <f>AVERAGE(E26:G26)</f>
        <v>118.08333333333333</v>
      </c>
      <c r="M26" s="6">
        <f>SQRT(((E26-L26)^2+(F26-L26)^2+(G26-L26)^2)/(3-1))</f>
        <v>8.3250125125031076</v>
      </c>
      <c r="N26" s="6">
        <f>(M26/L26)*100</f>
        <v>7.0501164537782142</v>
      </c>
      <c r="O26" s="4">
        <f t="shared" si="3"/>
        <v>590.41666666666674</v>
      </c>
      <c r="P26" s="7">
        <f>O26/D26</f>
        <v>118.08333333333334</v>
      </c>
      <c r="Q26" s="18">
        <f>ROUNDDOWN(P26,2)</f>
        <v>118.08</v>
      </c>
      <c r="R26" s="27">
        <f>Q26*D26</f>
        <v>590.4</v>
      </c>
    </row>
    <row r="27" spans="1:18" ht="15.75" x14ac:dyDescent="0.25">
      <c r="A27" s="23">
        <v>19</v>
      </c>
      <c r="B27" s="47" t="s">
        <v>59</v>
      </c>
      <c r="C27" s="31" t="s">
        <v>22</v>
      </c>
      <c r="D27" s="49">
        <v>5</v>
      </c>
      <c r="E27" s="10">
        <v>62.74</v>
      </c>
      <c r="F27" s="10">
        <v>54.56</v>
      </c>
      <c r="G27" s="10">
        <v>60.02</v>
      </c>
      <c r="H27" s="13"/>
      <c r="I27" s="13"/>
      <c r="J27" s="14"/>
      <c r="K27" s="15"/>
      <c r="L27" s="5">
        <f t="shared" si="0"/>
        <v>59.106666666666676</v>
      </c>
      <c r="M27" s="6">
        <f t="shared" si="1"/>
        <v>4.1657812392555291</v>
      </c>
      <c r="N27" s="6">
        <f t="shared" si="2"/>
        <v>7.0479041945446559</v>
      </c>
      <c r="O27" s="4">
        <f t="shared" si="3"/>
        <v>295.53333333333336</v>
      </c>
      <c r="P27" s="7">
        <f t="shared" si="7"/>
        <v>59.106666666666669</v>
      </c>
      <c r="Q27" s="18">
        <f t="shared" si="5"/>
        <v>59.1</v>
      </c>
      <c r="R27" s="27">
        <f t="shared" si="6"/>
        <v>295.5</v>
      </c>
    </row>
    <row r="28" spans="1:18" ht="15.75" x14ac:dyDescent="0.25">
      <c r="A28" s="23">
        <v>20</v>
      </c>
      <c r="B28" s="47" t="s">
        <v>36</v>
      </c>
      <c r="C28" s="31" t="s">
        <v>22</v>
      </c>
      <c r="D28" s="49">
        <v>5</v>
      </c>
      <c r="E28" s="10">
        <v>44.36</v>
      </c>
      <c r="F28" s="10">
        <v>38.57</v>
      </c>
      <c r="G28" s="10">
        <v>42.43</v>
      </c>
      <c r="H28" s="13"/>
      <c r="I28" s="13"/>
      <c r="J28" s="14"/>
      <c r="K28" s="15"/>
      <c r="L28" s="5">
        <f t="shared" si="0"/>
        <v>41.786666666666669</v>
      </c>
      <c r="M28" s="6">
        <f t="shared" si="1"/>
        <v>2.9481236970882567</v>
      </c>
      <c r="N28" s="6">
        <f t="shared" si="2"/>
        <v>7.0551779604856177</v>
      </c>
      <c r="O28" s="4">
        <f t="shared" si="3"/>
        <v>208.93333333333337</v>
      </c>
      <c r="P28" s="7">
        <f t="shared" si="7"/>
        <v>41.786666666666676</v>
      </c>
      <c r="Q28" s="18">
        <f t="shared" si="5"/>
        <v>41.78</v>
      </c>
      <c r="R28" s="27">
        <f t="shared" si="6"/>
        <v>208.9</v>
      </c>
    </row>
    <row r="29" spans="1:18" ht="15.75" x14ac:dyDescent="0.25">
      <c r="A29" s="23">
        <v>21</v>
      </c>
      <c r="B29" s="47" t="s">
        <v>41</v>
      </c>
      <c r="C29" s="31" t="s">
        <v>22</v>
      </c>
      <c r="D29" s="49">
        <v>40</v>
      </c>
      <c r="E29" s="10">
        <v>65.53</v>
      </c>
      <c r="F29" s="10">
        <v>56.98</v>
      </c>
      <c r="G29" s="10">
        <v>62.68</v>
      </c>
      <c r="H29" s="13"/>
      <c r="I29" s="13"/>
      <c r="J29" s="14"/>
      <c r="K29" s="15"/>
      <c r="L29" s="5">
        <f t="shared" si="0"/>
        <v>61.73</v>
      </c>
      <c r="M29" s="6">
        <f t="shared" si="1"/>
        <v>4.3534469102080502</v>
      </c>
      <c r="N29" s="6">
        <f t="shared" si="2"/>
        <v>7.0524006321206061</v>
      </c>
      <c r="O29" s="4">
        <f t="shared" si="3"/>
        <v>2469.2000000000003</v>
      </c>
      <c r="P29" s="7">
        <f t="shared" si="7"/>
        <v>61.730000000000004</v>
      </c>
      <c r="Q29" s="18">
        <f t="shared" si="5"/>
        <v>61.73</v>
      </c>
      <c r="R29" s="27">
        <f t="shared" si="6"/>
        <v>2469.1999999999998</v>
      </c>
    </row>
    <row r="30" spans="1:18" ht="15.75" x14ac:dyDescent="0.25">
      <c r="A30" s="23">
        <v>22</v>
      </c>
      <c r="B30" s="47" t="s">
        <v>42</v>
      </c>
      <c r="C30" s="31" t="s">
        <v>23</v>
      </c>
      <c r="D30" s="49">
        <v>3</v>
      </c>
      <c r="E30" s="10">
        <v>123.74</v>
      </c>
      <c r="F30" s="10">
        <v>107.6</v>
      </c>
      <c r="G30" s="10">
        <v>118.36</v>
      </c>
      <c r="H30" s="13"/>
      <c r="I30" s="13"/>
      <c r="J30" s="14"/>
      <c r="K30" s="15"/>
      <c r="L30" s="5">
        <f t="shared" si="0"/>
        <v>116.56666666666666</v>
      </c>
      <c r="M30" s="6">
        <f t="shared" si="1"/>
        <v>8.2180857462874748</v>
      </c>
      <c r="N30" s="6">
        <f t="shared" si="2"/>
        <v>7.0501164537782168</v>
      </c>
      <c r="O30" s="4">
        <f t="shared" si="3"/>
        <v>349.7</v>
      </c>
      <c r="P30" s="7">
        <f t="shared" si="7"/>
        <v>116.56666666666666</v>
      </c>
      <c r="Q30" s="18">
        <f t="shared" si="5"/>
        <v>116.56</v>
      </c>
      <c r="R30" s="27">
        <f t="shared" si="6"/>
        <v>349.68</v>
      </c>
    </row>
    <row r="31" spans="1:18" ht="15.75" x14ac:dyDescent="0.25">
      <c r="A31" s="23">
        <v>23</v>
      </c>
      <c r="B31" s="47" t="s">
        <v>61</v>
      </c>
      <c r="C31" s="31" t="s">
        <v>23</v>
      </c>
      <c r="D31" s="49">
        <v>2</v>
      </c>
      <c r="E31" s="10">
        <v>379.5</v>
      </c>
      <c r="F31" s="10">
        <v>330</v>
      </c>
      <c r="G31" s="10">
        <v>363</v>
      </c>
      <c r="H31" s="13"/>
      <c r="I31" s="13"/>
      <c r="J31" s="14"/>
      <c r="K31" s="15"/>
      <c r="L31" s="5">
        <f t="shared" si="0"/>
        <v>357.5</v>
      </c>
      <c r="M31" s="6">
        <f t="shared" si="1"/>
        <v>25.20416632225712</v>
      </c>
      <c r="N31" s="6">
        <f t="shared" si="2"/>
        <v>7.0501164537782159</v>
      </c>
      <c r="O31" s="4">
        <f t="shared" si="3"/>
        <v>715</v>
      </c>
      <c r="P31" s="7">
        <f t="shared" si="7"/>
        <v>357.5</v>
      </c>
      <c r="Q31" s="18">
        <f t="shared" si="5"/>
        <v>357.5</v>
      </c>
      <c r="R31" s="27">
        <f t="shared" si="6"/>
        <v>715</v>
      </c>
    </row>
    <row r="32" spans="1:18" ht="15.75" x14ac:dyDescent="0.25">
      <c r="A32" s="23">
        <v>24</v>
      </c>
      <c r="B32" s="47" t="s">
        <v>37</v>
      </c>
      <c r="C32" s="31" t="s">
        <v>23</v>
      </c>
      <c r="D32" s="49">
        <v>20</v>
      </c>
      <c r="E32" s="10">
        <v>71.540000000000006</v>
      </c>
      <c r="F32" s="10">
        <v>62.21</v>
      </c>
      <c r="G32" s="10">
        <v>68.430000000000007</v>
      </c>
      <c r="H32" s="13"/>
      <c r="I32" s="13"/>
      <c r="J32" s="14"/>
      <c r="K32" s="15"/>
      <c r="L32" s="5">
        <f t="shared" ref="L32:L44" si="8">AVERAGE(E32:G32)</f>
        <v>67.393333333333331</v>
      </c>
      <c r="M32" s="6">
        <f t="shared" ref="M32:M37" si="9">SQRT(((E32-L32)^2+(F32-L32)^2+(G32-L32)^2)/(3-1))</f>
        <v>4.7506034704375573</v>
      </c>
      <c r="N32" s="6">
        <f t="shared" ref="N32:N37" si="10">(M32/L32)*100</f>
        <v>7.0490703389616538</v>
      </c>
      <c r="O32" s="4">
        <f t="shared" si="3"/>
        <v>1347.8666666666668</v>
      </c>
      <c r="P32" s="7">
        <f t="shared" ref="P32:P44" si="11">O32/D32</f>
        <v>67.393333333333345</v>
      </c>
      <c r="Q32" s="18">
        <f t="shared" si="5"/>
        <v>67.39</v>
      </c>
      <c r="R32" s="27">
        <f t="shared" ref="R32:R40" si="12">Q32*D32</f>
        <v>1347.8</v>
      </c>
    </row>
    <row r="33" spans="1:18" ht="15.75" x14ac:dyDescent="0.25">
      <c r="A33" s="23">
        <v>25</v>
      </c>
      <c r="B33" s="47" t="s">
        <v>31</v>
      </c>
      <c r="C33" s="31" t="s">
        <v>22</v>
      </c>
      <c r="D33" s="49">
        <v>50</v>
      </c>
      <c r="E33" s="10">
        <v>19.53</v>
      </c>
      <c r="F33" s="10">
        <v>16.98</v>
      </c>
      <c r="G33" s="10">
        <v>18.68</v>
      </c>
      <c r="H33" s="13"/>
      <c r="I33" s="13"/>
      <c r="J33" s="14"/>
      <c r="K33" s="15"/>
      <c r="L33" s="5">
        <f t="shared" si="8"/>
        <v>18.396666666666668</v>
      </c>
      <c r="M33" s="6">
        <f t="shared" si="9"/>
        <v>1.2983964469041549</v>
      </c>
      <c r="N33" s="6">
        <f t="shared" si="10"/>
        <v>7.0577810123436571</v>
      </c>
      <c r="O33" s="4">
        <f t="shared" si="3"/>
        <v>919.83333333333348</v>
      </c>
      <c r="P33" s="7">
        <f t="shared" si="11"/>
        <v>18.396666666666668</v>
      </c>
      <c r="Q33" s="18">
        <f t="shared" si="5"/>
        <v>18.39</v>
      </c>
      <c r="R33" s="27">
        <f t="shared" si="12"/>
        <v>919.5</v>
      </c>
    </row>
    <row r="34" spans="1:18" ht="15.75" x14ac:dyDescent="0.25">
      <c r="A34" s="23">
        <v>26</v>
      </c>
      <c r="B34" s="47" t="s">
        <v>67</v>
      </c>
      <c r="C34" s="31" t="s">
        <v>23</v>
      </c>
      <c r="D34" s="49">
        <v>5</v>
      </c>
      <c r="E34" s="10">
        <v>69.930000000000007</v>
      </c>
      <c r="F34" s="10">
        <v>60.81</v>
      </c>
      <c r="G34" s="10">
        <v>66.89</v>
      </c>
      <c r="H34" s="13"/>
      <c r="I34" s="13"/>
      <c r="J34" s="14"/>
      <c r="K34" s="15"/>
      <c r="L34" s="5">
        <f t="shared" si="8"/>
        <v>65.876666666666665</v>
      </c>
      <c r="M34" s="6">
        <f t="shared" si="9"/>
        <v>4.64367670422192</v>
      </c>
      <c r="N34" s="6">
        <f t="shared" si="10"/>
        <v>7.0490462544480899</v>
      </c>
      <c r="O34" s="4">
        <f t="shared" si="3"/>
        <v>329.38333333333333</v>
      </c>
      <c r="P34" s="7">
        <f t="shared" si="11"/>
        <v>65.876666666666665</v>
      </c>
      <c r="Q34" s="18">
        <f t="shared" si="5"/>
        <v>65.87</v>
      </c>
      <c r="R34" s="27">
        <f t="shared" si="12"/>
        <v>329.35</v>
      </c>
    </row>
    <row r="35" spans="1:18" ht="15.75" x14ac:dyDescent="0.25">
      <c r="A35" s="23">
        <v>27</v>
      </c>
      <c r="B35" s="47" t="s">
        <v>46</v>
      </c>
      <c r="C35" s="31" t="s">
        <v>23</v>
      </c>
      <c r="D35" s="49">
        <v>5</v>
      </c>
      <c r="E35" s="10">
        <v>110.97</v>
      </c>
      <c r="F35" s="10">
        <v>96.5</v>
      </c>
      <c r="G35" s="10">
        <v>106.15</v>
      </c>
      <c r="H35" s="13"/>
      <c r="I35" s="13"/>
      <c r="J35" s="14"/>
      <c r="K35" s="15"/>
      <c r="L35" s="5">
        <f t="shared" si="8"/>
        <v>104.54</v>
      </c>
      <c r="M35" s="6">
        <f t="shared" si="9"/>
        <v>7.3681273061748875</v>
      </c>
      <c r="N35" s="6">
        <f t="shared" si="10"/>
        <v>7.0481416741676757</v>
      </c>
      <c r="O35" s="4">
        <f t="shared" si="3"/>
        <v>522.70000000000005</v>
      </c>
      <c r="P35" s="7">
        <f t="shared" si="11"/>
        <v>104.54</v>
      </c>
      <c r="Q35" s="18">
        <f t="shared" si="5"/>
        <v>104.54</v>
      </c>
      <c r="R35" s="27">
        <f t="shared" si="12"/>
        <v>522.70000000000005</v>
      </c>
    </row>
    <row r="36" spans="1:18" ht="15.75" x14ac:dyDescent="0.25">
      <c r="A36" s="23">
        <v>28</v>
      </c>
      <c r="B36" s="47" t="s">
        <v>43</v>
      </c>
      <c r="C36" s="31" t="s">
        <v>22</v>
      </c>
      <c r="D36" s="49">
        <v>6</v>
      </c>
      <c r="E36" s="10">
        <v>62.55</v>
      </c>
      <c r="F36" s="10">
        <v>54.39</v>
      </c>
      <c r="G36" s="10">
        <v>59.83</v>
      </c>
      <c r="H36" s="13"/>
      <c r="I36" s="13"/>
      <c r="J36" s="14"/>
      <c r="K36" s="15"/>
      <c r="L36" s="5">
        <f t="shared" si="8"/>
        <v>58.923333333333325</v>
      </c>
      <c r="M36" s="6">
        <f t="shared" si="9"/>
        <v>4.1548686300932935</v>
      </c>
      <c r="N36" s="6">
        <f t="shared" si="10"/>
        <v>7.0513129435310757</v>
      </c>
      <c r="O36" s="4">
        <f t="shared" si="3"/>
        <v>353.53999999999996</v>
      </c>
      <c r="P36" s="7">
        <f t="shared" si="11"/>
        <v>58.923333333333325</v>
      </c>
      <c r="Q36" s="18">
        <f t="shared" si="5"/>
        <v>58.92</v>
      </c>
      <c r="R36" s="27">
        <f t="shared" si="12"/>
        <v>353.52</v>
      </c>
    </row>
    <row r="37" spans="1:18" ht="15.75" x14ac:dyDescent="0.25">
      <c r="A37" s="23">
        <v>29</v>
      </c>
      <c r="B37" s="47" t="s">
        <v>53</v>
      </c>
      <c r="C37" s="31" t="s">
        <v>22</v>
      </c>
      <c r="D37" s="49">
        <v>6</v>
      </c>
      <c r="E37" s="10">
        <v>55.2</v>
      </c>
      <c r="F37" s="10">
        <v>48</v>
      </c>
      <c r="G37" s="10">
        <v>52.8</v>
      </c>
      <c r="H37" s="13"/>
      <c r="I37" s="13"/>
      <c r="J37" s="14"/>
      <c r="K37" s="15"/>
      <c r="L37" s="5">
        <f t="shared" si="8"/>
        <v>52</v>
      </c>
      <c r="M37" s="6">
        <f t="shared" si="9"/>
        <v>3.6660605559646728</v>
      </c>
      <c r="N37" s="6">
        <f t="shared" si="10"/>
        <v>7.0501164537782168</v>
      </c>
      <c r="O37" s="4">
        <f t="shared" si="3"/>
        <v>312</v>
      </c>
      <c r="P37" s="7">
        <f t="shared" si="11"/>
        <v>52</v>
      </c>
      <c r="Q37" s="18">
        <f t="shared" si="5"/>
        <v>52</v>
      </c>
      <c r="R37" s="27">
        <f t="shared" si="12"/>
        <v>312</v>
      </c>
    </row>
    <row r="38" spans="1:18" ht="15.75" x14ac:dyDescent="0.25">
      <c r="A38" s="23">
        <v>30</v>
      </c>
      <c r="B38" s="48" t="s">
        <v>68</v>
      </c>
      <c r="C38" s="31" t="s">
        <v>22</v>
      </c>
      <c r="D38" s="50">
        <v>1</v>
      </c>
      <c r="E38" s="10">
        <v>1735.75</v>
      </c>
      <c r="F38" s="10">
        <v>1509.35</v>
      </c>
      <c r="G38" s="10">
        <v>1660.28</v>
      </c>
      <c r="H38" s="13"/>
      <c r="I38" s="13"/>
      <c r="J38" s="14"/>
      <c r="K38" s="15"/>
      <c r="L38" s="5">
        <f t="shared" si="8"/>
        <v>1635.1266666666668</v>
      </c>
      <c r="M38" s="6">
        <f t="shared" ref="M38:M44" si="13">SQRT(((E38-L38)^2+(F38-L38)^2+(G38-L38)^2)/(3-1))</f>
        <v>115.27687380100721</v>
      </c>
      <c r="N38" s="6">
        <f t="shared" ref="N38:N44" si="14">(M38/L38)*100</f>
        <v>7.0500271416897702</v>
      </c>
      <c r="O38" s="4">
        <f t="shared" si="3"/>
        <v>1635.1266666666666</v>
      </c>
      <c r="P38" s="7">
        <f t="shared" si="11"/>
        <v>1635.1266666666666</v>
      </c>
      <c r="Q38" s="18">
        <f t="shared" si="5"/>
        <v>1635.12</v>
      </c>
      <c r="R38" s="27">
        <f t="shared" si="12"/>
        <v>1635.12</v>
      </c>
    </row>
    <row r="39" spans="1:18" ht="15.75" x14ac:dyDescent="0.25">
      <c r="A39" s="23">
        <v>31</v>
      </c>
      <c r="B39" s="47" t="s">
        <v>54</v>
      </c>
      <c r="C39" s="31" t="s">
        <v>22</v>
      </c>
      <c r="D39" s="50">
        <v>4</v>
      </c>
      <c r="E39" s="10">
        <v>217.8</v>
      </c>
      <c r="F39" s="10">
        <v>189.39</v>
      </c>
      <c r="G39" s="10">
        <v>208.33</v>
      </c>
      <c r="H39" s="13"/>
      <c r="I39" s="13"/>
      <c r="J39" s="14"/>
      <c r="K39" s="15"/>
      <c r="L39" s="5">
        <f t="shared" si="8"/>
        <v>205.17333333333332</v>
      </c>
      <c r="M39" s="6">
        <f t="shared" si="13"/>
        <v>14.46566394374395</v>
      </c>
      <c r="N39" s="6">
        <f t="shared" si="14"/>
        <v>7.0504600713594767</v>
      </c>
      <c r="O39" s="4">
        <f t="shared" si="3"/>
        <v>820.69333333333327</v>
      </c>
      <c r="P39" s="7">
        <f t="shared" si="11"/>
        <v>205.17333333333332</v>
      </c>
      <c r="Q39" s="18">
        <f>ROUNDDOWN(P39,2)</f>
        <v>205.17</v>
      </c>
      <c r="R39" s="27">
        <f>Q39*D39</f>
        <v>820.68</v>
      </c>
    </row>
    <row r="40" spans="1:18" ht="15.75" x14ac:dyDescent="0.25">
      <c r="A40" s="23">
        <v>32</v>
      </c>
      <c r="B40" s="47" t="s">
        <v>52</v>
      </c>
      <c r="C40" s="31" t="s">
        <v>22</v>
      </c>
      <c r="D40" s="50">
        <v>4</v>
      </c>
      <c r="E40" s="10">
        <v>211.6</v>
      </c>
      <c r="F40" s="10">
        <v>184</v>
      </c>
      <c r="G40" s="10">
        <v>202.4</v>
      </c>
      <c r="H40" s="13"/>
      <c r="I40" s="13"/>
      <c r="J40" s="14"/>
      <c r="K40" s="15"/>
      <c r="L40" s="5">
        <f t="shared" si="8"/>
        <v>199.33333333333334</v>
      </c>
      <c r="M40" s="6">
        <f t="shared" si="13"/>
        <v>14.053232131197907</v>
      </c>
      <c r="N40" s="6">
        <f t="shared" si="14"/>
        <v>7.0501164537782142</v>
      </c>
      <c r="O40" s="4">
        <f t="shared" si="3"/>
        <v>797.33333333333326</v>
      </c>
      <c r="P40" s="7">
        <f t="shared" si="11"/>
        <v>199.33333333333331</v>
      </c>
      <c r="Q40" s="18">
        <f t="shared" si="5"/>
        <v>199.33</v>
      </c>
      <c r="R40" s="27">
        <f t="shared" si="12"/>
        <v>797.32</v>
      </c>
    </row>
    <row r="41" spans="1:18" s="24" customFormat="1" ht="15.75" x14ac:dyDescent="0.25">
      <c r="A41" s="23">
        <v>33</v>
      </c>
      <c r="B41" s="47" t="s">
        <v>65</v>
      </c>
      <c r="C41" s="31" t="s">
        <v>22</v>
      </c>
      <c r="D41" s="50">
        <v>2</v>
      </c>
      <c r="E41" s="32">
        <v>362.11</v>
      </c>
      <c r="F41" s="32">
        <v>314.88</v>
      </c>
      <c r="G41" s="10">
        <v>346.37</v>
      </c>
      <c r="H41" s="33"/>
      <c r="I41" s="33"/>
      <c r="J41" s="34"/>
      <c r="K41" s="35"/>
      <c r="L41" s="36">
        <f t="shared" si="8"/>
        <v>341.12</v>
      </c>
      <c r="M41" s="37">
        <f t="shared" si="13"/>
        <v>24.048702667711627</v>
      </c>
      <c r="N41" s="37">
        <f t="shared" si="14"/>
        <v>7.0499245625327234</v>
      </c>
      <c r="O41" s="38">
        <f t="shared" si="3"/>
        <v>682.24</v>
      </c>
      <c r="P41" s="39">
        <f t="shared" si="11"/>
        <v>341.12</v>
      </c>
      <c r="Q41" s="18">
        <f t="shared" si="5"/>
        <v>341.12</v>
      </c>
      <c r="R41" s="27">
        <f>Q41*D41</f>
        <v>682.24</v>
      </c>
    </row>
    <row r="42" spans="1:18" ht="15.75" x14ac:dyDescent="0.25">
      <c r="A42" s="23">
        <v>34</v>
      </c>
      <c r="B42" s="47" t="s">
        <v>66</v>
      </c>
      <c r="C42" s="31" t="s">
        <v>22</v>
      </c>
      <c r="D42" s="50">
        <v>1</v>
      </c>
      <c r="E42" s="10">
        <v>1127</v>
      </c>
      <c r="F42" s="10">
        <v>980</v>
      </c>
      <c r="G42" s="10">
        <v>1078</v>
      </c>
      <c r="H42" s="13"/>
      <c r="I42" s="13"/>
      <c r="J42" s="14"/>
      <c r="K42" s="15"/>
      <c r="L42" s="5">
        <f t="shared" si="8"/>
        <v>1061.6666666666667</v>
      </c>
      <c r="M42" s="6">
        <f t="shared" si="13"/>
        <v>74.848736350945387</v>
      </c>
      <c r="N42" s="6">
        <f t="shared" si="14"/>
        <v>7.0501164537782142</v>
      </c>
      <c r="O42" s="4">
        <f t="shared" si="3"/>
        <v>1061.6666666666665</v>
      </c>
      <c r="P42" s="7">
        <f t="shared" si="11"/>
        <v>1061.6666666666665</v>
      </c>
      <c r="Q42" s="18">
        <f t="shared" si="5"/>
        <v>1061.6600000000001</v>
      </c>
      <c r="R42" s="27">
        <f>Q42*D42</f>
        <v>1061.6600000000001</v>
      </c>
    </row>
    <row r="43" spans="1:18" ht="15.75" x14ac:dyDescent="0.25">
      <c r="A43" s="23">
        <v>35</v>
      </c>
      <c r="B43" s="48" t="s">
        <v>64</v>
      </c>
      <c r="C43" s="31" t="s">
        <v>22</v>
      </c>
      <c r="D43" s="50">
        <v>4</v>
      </c>
      <c r="E43" s="10">
        <v>241.5</v>
      </c>
      <c r="F43" s="10">
        <v>210</v>
      </c>
      <c r="G43" s="10">
        <v>231</v>
      </c>
      <c r="H43" s="13"/>
      <c r="I43" s="13"/>
      <c r="J43" s="14"/>
      <c r="K43" s="15"/>
      <c r="L43" s="5">
        <f t="shared" si="8"/>
        <v>227.5</v>
      </c>
      <c r="M43" s="6">
        <f t="shared" si="13"/>
        <v>16.039014932345442</v>
      </c>
      <c r="N43" s="6">
        <f t="shared" si="14"/>
        <v>7.0501164537782159</v>
      </c>
      <c r="O43" s="4">
        <f t="shared" si="3"/>
        <v>910</v>
      </c>
      <c r="P43" s="7">
        <f t="shared" si="11"/>
        <v>227.5</v>
      </c>
      <c r="Q43" s="18">
        <f t="shared" si="5"/>
        <v>227.5</v>
      </c>
      <c r="R43" s="27">
        <f>Q43*D43</f>
        <v>910</v>
      </c>
    </row>
    <row r="44" spans="1:18" ht="15.75" x14ac:dyDescent="0.25">
      <c r="A44" s="23">
        <v>36</v>
      </c>
      <c r="B44" s="47" t="s">
        <v>47</v>
      </c>
      <c r="C44" s="31" t="s">
        <v>22</v>
      </c>
      <c r="D44" s="50">
        <v>10</v>
      </c>
      <c r="E44" s="10">
        <v>251.39</v>
      </c>
      <c r="F44" s="10">
        <v>218.6</v>
      </c>
      <c r="G44" s="10">
        <v>240.46</v>
      </c>
      <c r="H44" s="13"/>
      <c r="I44" s="13"/>
      <c r="J44" s="14"/>
      <c r="K44" s="15"/>
      <c r="L44" s="5">
        <f t="shared" si="8"/>
        <v>236.81666666666669</v>
      </c>
      <c r="M44" s="6">
        <f t="shared" si="13"/>
        <v>16.695850781955777</v>
      </c>
      <c r="N44" s="6">
        <f t="shared" si="14"/>
        <v>7.0501164537782142</v>
      </c>
      <c r="O44" s="4">
        <f t="shared" si="3"/>
        <v>2368.166666666667</v>
      </c>
      <c r="P44" s="7">
        <f t="shared" si="11"/>
        <v>236.81666666666669</v>
      </c>
      <c r="Q44" s="18">
        <f t="shared" si="5"/>
        <v>236.81</v>
      </c>
      <c r="R44" s="27">
        <f>Q44*D44</f>
        <v>2368.1</v>
      </c>
    </row>
    <row r="45" spans="1:18" ht="15.75" x14ac:dyDescent="0.25">
      <c r="A45" s="23">
        <v>37</v>
      </c>
      <c r="B45" s="47" t="s">
        <v>57</v>
      </c>
      <c r="C45" s="31" t="s">
        <v>22</v>
      </c>
      <c r="D45" s="50">
        <v>5</v>
      </c>
      <c r="E45" s="10">
        <v>387.03</v>
      </c>
      <c r="F45" s="10">
        <v>336.55</v>
      </c>
      <c r="G45" s="10">
        <v>370.21</v>
      </c>
      <c r="H45" s="13"/>
      <c r="I45" s="13"/>
      <c r="J45" s="14"/>
      <c r="K45" s="15"/>
      <c r="L45" s="5">
        <f t="shared" ref="L45:L50" si="15">AVERAGE(E45:G45)</f>
        <v>364.59666666666664</v>
      </c>
      <c r="M45" s="6">
        <f t="shared" ref="M45:M50" si="16">SQRT(((E45-L45)^2+(F45-L45)^2+(G45-L45)^2)/(3-1))</f>
        <v>25.703885568787694</v>
      </c>
      <c r="N45" s="6">
        <f t="shared" ref="N45:N50" si="17">(M45/L45)*100</f>
        <v>7.0499507863815802</v>
      </c>
      <c r="O45" s="4">
        <f t="shared" ref="O45:O50" si="18">D45/3*(SUM(E45:G45))</f>
        <v>1822.9833333333333</v>
      </c>
      <c r="P45" s="7">
        <f t="shared" ref="P45:P50" si="19">O45/D45</f>
        <v>364.59666666666669</v>
      </c>
      <c r="Q45" s="18">
        <f t="shared" ref="Q45:Q50" si="20">ROUNDDOWN(P45,2)</f>
        <v>364.59</v>
      </c>
      <c r="R45" s="27">
        <f t="shared" ref="R45:R50" si="21">Q45*D45</f>
        <v>1822.9499999999998</v>
      </c>
    </row>
    <row r="46" spans="1:18" ht="15.75" x14ac:dyDescent="0.25">
      <c r="A46" s="23">
        <v>38</v>
      </c>
      <c r="B46" s="47" t="s">
        <v>75</v>
      </c>
      <c r="C46" s="31" t="s">
        <v>22</v>
      </c>
      <c r="D46" s="50">
        <v>5</v>
      </c>
      <c r="E46" s="10">
        <v>365.62</v>
      </c>
      <c r="F46" s="10">
        <v>317.93</v>
      </c>
      <c r="G46" s="10">
        <v>349.72</v>
      </c>
      <c r="H46" s="13"/>
      <c r="I46" s="13"/>
      <c r="J46" s="14"/>
      <c r="K46" s="15"/>
      <c r="L46" s="5">
        <f t="shared" si="15"/>
        <v>344.42333333333335</v>
      </c>
      <c r="M46" s="6">
        <f t="shared" si="16"/>
        <v>24.282195809550117</v>
      </c>
      <c r="N46" s="6">
        <f t="shared" si="17"/>
        <v>7.0501018541765799</v>
      </c>
      <c r="O46" s="4">
        <f t="shared" si="18"/>
        <v>1722.1166666666668</v>
      </c>
      <c r="P46" s="7">
        <f t="shared" si="19"/>
        <v>344.42333333333335</v>
      </c>
      <c r="Q46" s="18">
        <f t="shared" si="20"/>
        <v>344.42</v>
      </c>
      <c r="R46" s="27">
        <f t="shared" si="21"/>
        <v>1722.1000000000001</v>
      </c>
    </row>
    <row r="47" spans="1:18" ht="15.75" x14ac:dyDescent="0.25">
      <c r="A47" s="23">
        <v>39</v>
      </c>
      <c r="B47" s="47" t="s">
        <v>48</v>
      </c>
      <c r="C47" s="31" t="s">
        <v>22</v>
      </c>
      <c r="D47" s="50">
        <v>5</v>
      </c>
      <c r="E47" s="10">
        <v>431.05</v>
      </c>
      <c r="F47" s="10">
        <v>374.83</v>
      </c>
      <c r="G47" s="10">
        <v>412.31</v>
      </c>
      <c r="H47" s="13"/>
      <c r="I47" s="13"/>
      <c r="J47" s="14"/>
      <c r="K47" s="15"/>
      <c r="L47" s="5">
        <f t="shared" si="15"/>
        <v>406.06333333333333</v>
      </c>
      <c r="M47" s="6">
        <f t="shared" si="16"/>
        <v>28.625822841157497</v>
      </c>
      <c r="N47" s="6">
        <f t="shared" si="17"/>
        <v>7.0495955904639249</v>
      </c>
      <c r="O47" s="4">
        <f t="shared" si="18"/>
        <v>2030.3166666666668</v>
      </c>
      <c r="P47" s="7">
        <f t="shared" si="19"/>
        <v>406.06333333333339</v>
      </c>
      <c r="Q47" s="18">
        <f t="shared" si="20"/>
        <v>406.06</v>
      </c>
      <c r="R47" s="27">
        <f t="shared" si="21"/>
        <v>2030.3</v>
      </c>
    </row>
    <row r="48" spans="1:18" ht="15.75" x14ac:dyDescent="0.25">
      <c r="A48" s="23">
        <v>40</v>
      </c>
      <c r="B48" s="47" t="s">
        <v>38</v>
      </c>
      <c r="C48" s="31" t="s">
        <v>23</v>
      </c>
      <c r="D48" s="51">
        <v>10</v>
      </c>
      <c r="E48" s="10">
        <v>31.5</v>
      </c>
      <c r="F48" s="10">
        <v>27.39</v>
      </c>
      <c r="G48" s="10">
        <v>30.13</v>
      </c>
      <c r="H48" s="13"/>
      <c r="I48" s="13"/>
      <c r="J48" s="14"/>
      <c r="K48" s="15"/>
      <c r="L48" s="5">
        <f t="shared" si="15"/>
        <v>29.673333333333332</v>
      </c>
      <c r="M48" s="6">
        <f t="shared" si="16"/>
        <v>2.0927095673631668</v>
      </c>
      <c r="N48" s="6">
        <f t="shared" si="17"/>
        <v>7.0524923636143573</v>
      </c>
      <c r="O48" s="4">
        <f t="shared" si="18"/>
        <v>296.73333333333335</v>
      </c>
      <c r="P48" s="7">
        <f t="shared" si="19"/>
        <v>29.673333333333336</v>
      </c>
      <c r="Q48" s="18">
        <f t="shared" si="20"/>
        <v>29.67</v>
      </c>
      <c r="R48" s="27">
        <f t="shared" si="21"/>
        <v>296.70000000000005</v>
      </c>
    </row>
    <row r="49" spans="1:19" ht="15.75" x14ac:dyDescent="0.25">
      <c r="A49" s="23">
        <v>41</v>
      </c>
      <c r="B49" s="47" t="s">
        <v>39</v>
      </c>
      <c r="C49" s="31" t="s">
        <v>23</v>
      </c>
      <c r="D49" s="51">
        <v>10</v>
      </c>
      <c r="E49" s="10">
        <v>52.35</v>
      </c>
      <c r="F49" s="10">
        <v>45.52</v>
      </c>
      <c r="G49" s="10">
        <v>50.07</v>
      </c>
      <c r="H49" s="13"/>
      <c r="I49" s="13"/>
      <c r="J49" s="14"/>
      <c r="K49" s="15"/>
      <c r="L49" s="5">
        <f t="shared" si="15"/>
        <v>49.313333333333333</v>
      </c>
      <c r="M49" s="6">
        <f t="shared" si="16"/>
        <v>3.4773025944449136</v>
      </c>
      <c r="N49" s="6">
        <f t="shared" si="17"/>
        <v>7.0514450340237538</v>
      </c>
      <c r="O49" s="4">
        <f t="shared" si="18"/>
        <v>493.13333333333333</v>
      </c>
      <c r="P49" s="7">
        <f t="shared" si="19"/>
        <v>49.313333333333333</v>
      </c>
      <c r="Q49" s="18">
        <f t="shared" si="20"/>
        <v>49.31</v>
      </c>
      <c r="R49" s="27">
        <f t="shared" si="21"/>
        <v>493.1</v>
      </c>
    </row>
    <row r="50" spans="1:19" ht="15.75" x14ac:dyDescent="0.25">
      <c r="A50" s="23">
        <v>42</v>
      </c>
      <c r="B50" s="47" t="s">
        <v>40</v>
      </c>
      <c r="C50" s="31" t="s">
        <v>23</v>
      </c>
      <c r="D50" s="51">
        <v>1</v>
      </c>
      <c r="E50" s="10">
        <v>292.01</v>
      </c>
      <c r="F50" s="10">
        <v>253.92</v>
      </c>
      <c r="G50" s="10">
        <v>279.31</v>
      </c>
      <c r="H50" s="13"/>
      <c r="I50" s="13"/>
      <c r="J50" s="14"/>
      <c r="K50" s="15"/>
      <c r="L50" s="5">
        <f t="shared" si="15"/>
        <v>275.08</v>
      </c>
      <c r="M50" s="6">
        <f t="shared" si="16"/>
        <v>19.394115086798884</v>
      </c>
      <c r="N50" s="6">
        <f t="shared" si="17"/>
        <v>7.0503544738980972</v>
      </c>
      <c r="O50" s="4">
        <f t="shared" si="18"/>
        <v>275.08</v>
      </c>
      <c r="P50" s="7">
        <f t="shared" si="19"/>
        <v>275.08</v>
      </c>
      <c r="Q50" s="18">
        <f t="shared" si="20"/>
        <v>275.08</v>
      </c>
      <c r="R50" s="27">
        <f t="shared" si="21"/>
        <v>275.08</v>
      </c>
    </row>
    <row r="51" spans="1:19" ht="15.75" x14ac:dyDescent="0.25">
      <c r="A51" s="23">
        <v>43</v>
      </c>
      <c r="B51" s="47" t="s">
        <v>49</v>
      </c>
      <c r="C51" s="31" t="s">
        <v>22</v>
      </c>
      <c r="D51" s="50">
        <v>50</v>
      </c>
      <c r="E51" s="10">
        <v>13.75</v>
      </c>
      <c r="F51" s="10">
        <v>11.96</v>
      </c>
      <c r="G51" s="10">
        <v>13.16</v>
      </c>
      <c r="H51" s="13"/>
      <c r="I51" s="13"/>
      <c r="J51" s="14"/>
      <c r="K51" s="15"/>
      <c r="L51" s="5">
        <f>AVERAGE(E51:G51)</f>
        <v>12.956666666666669</v>
      </c>
      <c r="M51" s="6">
        <f>SQRT(((E51-L51)^2+(F51-L51)^2+(G51-L51)^2)/(3-1))</f>
        <v>0.91215861193836933</v>
      </c>
      <c r="N51" s="6">
        <f>(M51/L51)*100</f>
        <v>7.0400716125935361</v>
      </c>
      <c r="O51" s="4">
        <f>D51/3*(SUM(E51:G51))</f>
        <v>647.83333333333348</v>
      </c>
      <c r="P51" s="7">
        <f>O51/D51</f>
        <v>12.956666666666671</v>
      </c>
      <c r="Q51" s="18">
        <f t="shared" si="5"/>
        <v>12.95</v>
      </c>
      <c r="R51" s="27">
        <f>Q51*D51</f>
        <v>647.5</v>
      </c>
    </row>
    <row r="52" spans="1:19" ht="15.75" x14ac:dyDescent="0.25">
      <c r="A52" s="23"/>
      <c r="B52" s="30"/>
      <c r="C52" s="31"/>
      <c r="D52" s="19"/>
      <c r="E52" s="10"/>
      <c r="F52" s="10"/>
      <c r="G52" s="10"/>
      <c r="H52" s="13"/>
      <c r="I52" s="13"/>
      <c r="J52" s="14"/>
      <c r="K52" s="15"/>
      <c r="L52" s="5"/>
      <c r="M52" s="6"/>
      <c r="N52" s="6"/>
      <c r="O52" s="4"/>
      <c r="P52" s="7"/>
      <c r="Q52" s="18"/>
      <c r="R52" s="27"/>
    </row>
    <row r="53" spans="1:19" ht="18.75" x14ac:dyDescent="0.3">
      <c r="A53" s="12"/>
      <c r="B53" s="30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5"/>
      <c r="R53" s="17">
        <f>SUM(R9:R52)</f>
        <v>77617.020000000033</v>
      </c>
      <c r="S53" s="26"/>
    </row>
    <row r="54" spans="1:19" ht="57" customHeight="1" x14ac:dyDescent="0.2">
      <c r="B54" s="77" t="s">
        <v>55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</row>
    <row r="55" spans="1:19" x14ac:dyDescent="0.2">
      <c r="D55" s="2"/>
      <c r="E55" s="3"/>
      <c r="F55" s="3"/>
      <c r="G55" s="3"/>
      <c r="H55" s="3"/>
      <c r="I55" s="3"/>
      <c r="J55" s="3"/>
      <c r="K55" s="3"/>
    </row>
    <row r="56" spans="1:19" x14ac:dyDescent="0.2">
      <c r="D56" s="2"/>
      <c r="E56" s="3"/>
      <c r="F56" s="3"/>
      <c r="G56" s="3"/>
      <c r="H56" s="3"/>
      <c r="I56" s="3"/>
      <c r="J56" s="3"/>
      <c r="K56" s="3"/>
      <c r="R56" s="26"/>
    </row>
    <row r="57" spans="1:19" x14ac:dyDescent="0.2">
      <c r="D57" s="2"/>
      <c r="E57" s="3"/>
      <c r="F57" s="3"/>
      <c r="G57" s="3"/>
      <c r="H57" s="3"/>
      <c r="I57" s="3"/>
      <c r="J57" s="3"/>
      <c r="K57" s="3"/>
    </row>
    <row r="58" spans="1:19" ht="15.75" x14ac:dyDescent="0.25">
      <c r="B58" s="76"/>
      <c r="C58" s="76"/>
      <c r="D58" s="2"/>
      <c r="E58" s="3"/>
      <c r="F58" s="3"/>
      <c r="G58" s="3"/>
      <c r="H58" s="3"/>
      <c r="I58" s="3"/>
      <c r="J58" s="3"/>
      <c r="K58" s="3"/>
    </row>
    <row r="59" spans="1:19" x14ac:dyDescent="0.2">
      <c r="D59" s="2"/>
      <c r="E59" s="3"/>
      <c r="F59" s="3"/>
      <c r="G59" s="3"/>
      <c r="H59" s="3"/>
      <c r="I59" s="3"/>
      <c r="J59" s="3"/>
      <c r="K59" s="3"/>
    </row>
    <row r="60" spans="1:19" ht="15" x14ac:dyDescent="0.25">
      <c r="B60" s="28" t="s">
        <v>77</v>
      </c>
      <c r="C60" s="8"/>
      <c r="D60" s="9"/>
      <c r="E60" s="78" t="s">
        <v>33</v>
      </c>
      <c r="F60" s="78"/>
      <c r="G60" s="78"/>
      <c r="H60" s="3"/>
      <c r="I60" s="3"/>
      <c r="J60" s="3"/>
      <c r="K60" s="3"/>
    </row>
    <row r="61" spans="1:19" ht="15" x14ac:dyDescent="0.25">
      <c r="B61" s="29" t="s">
        <v>24</v>
      </c>
      <c r="C61" s="72" t="s">
        <v>25</v>
      </c>
      <c r="D61" s="72"/>
      <c r="E61" s="73" t="s">
        <v>26</v>
      </c>
      <c r="F61" s="73"/>
      <c r="G61" s="73"/>
      <c r="H61" s="3"/>
      <c r="I61" s="3"/>
      <c r="J61" s="3"/>
      <c r="K61" s="3"/>
      <c r="R61" s="11"/>
    </row>
    <row r="62" spans="1:19" x14ac:dyDescent="0.2">
      <c r="B62" s="40"/>
      <c r="C62" s="41"/>
      <c r="D62" s="42"/>
      <c r="E62" s="43"/>
      <c r="F62" s="43"/>
      <c r="G62" s="43"/>
      <c r="H62" s="3"/>
      <c r="I62" s="3"/>
      <c r="J62" s="3"/>
      <c r="K62" s="3"/>
    </row>
    <row r="63" spans="1:19" x14ac:dyDescent="0.2">
      <c r="B63" s="44" t="s">
        <v>76</v>
      </c>
      <c r="C63" s="41"/>
      <c r="D63" s="42"/>
      <c r="E63" s="43"/>
      <c r="F63" s="43"/>
      <c r="G63" s="43"/>
      <c r="H63" s="3"/>
      <c r="I63" s="3"/>
      <c r="J63" s="3"/>
      <c r="K63" s="3"/>
    </row>
    <row r="64" spans="1:19" x14ac:dyDescent="0.2">
      <c r="D64" s="2"/>
      <c r="E64" s="3"/>
      <c r="F64" s="3"/>
      <c r="G64" s="3"/>
      <c r="H64" s="3"/>
      <c r="I64" s="3"/>
      <c r="J64" s="3"/>
      <c r="K64" s="3"/>
    </row>
    <row r="65" spans="4:11" x14ac:dyDescent="0.2">
      <c r="D65" s="2"/>
      <c r="E65" s="3"/>
      <c r="F65" s="3"/>
      <c r="G65" s="3"/>
      <c r="H65" s="3"/>
      <c r="I65" s="3"/>
      <c r="J65" s="3"/>
      <c r="K65" s="3"/>
    </row>
    <row r="66" spans="4:11" x14ac:dyDescent="0.2">
      <c r="D66" s="2"/>
      <c r="E66" s="3"/>
      <c r="F66" s="3"/>
      <c r="G66" s="3"/>
      <c r="H66" s="3"/>
      <c r="I66" s="3"/>
      <c r="J66" s="3"/>
      <c r="K66" s="3"/>
    </row>
    <row r="67" spans="4:11" x14ac:dyDescent="0.2">
      <c r="D67" s="2"/>
      <c r="E67" s="3"/>
      <c r="F67" s="3"/>
      <c r="G67" s="3"/>
      <c r="H67" s="3"/>
      <c r="I67" s="3"/>
      <c r="J67" s="3"/>
      <c r="K67" s="3"/>
    </row>
    <row r="68" spans="4:11" x14ac:dyDescent="0.2">
      <c r="D68" s="2"/>
      <c r="E68" s="3"/>
      <c r="F68" s="3"/>
      <c r="G68" s="3"/>
      <c r="H68" s="3"/>
      <c r="I68" s="3"/>
      <c r="J68" s="3"/>
      <c r="K68" s="3"/>
    </row>
    <row r="69" spans="4:11" x14ac:dyDescent="0.2">
      <c r="D69" s="2"/>
      <c r="E69" s="3"/>
      <c r="F69" s="3"/>
      <c r="G69" s="3"/>
      <c r="H69" s="3"/>
      <c r="I69" s="3"/>
      <c r="J69" s="3"/>
      <c r="K69" s="3"/>
    </row>
    <row r="70" spans="4:11" x14ac:dyDescent="0.2">
      <c r="D70" s="2"/>
      <c r="E70" s="3"/>
      <c r="F70" s="3"/>
      <c r="G70" s="3"/>
      <c r="H70" s="3"/>
      <c r="I70" s="3"/>
      <c r="J70" s="3"/>
      <c r="K70" s="3"/>
    </row>
    <row r="71" spans="4:11" x14ac:dyDescent="0.2">
      <c r="D71" s="2"/>
      <c r="E71" s="3"/>
      <c r="F71" s="3"/>
      <c r="G71" s="3"/>
      <c r="H71" s="3"/>
      <c r="I71" s="3"/>
      <c r="J71" s="3"/>
      <c r="K71" s="3"/>
    </row>
    <row r="72" spans="4:11" x14ac:dyDescent="0.2">
      <c r="D72" s="2"/>
      <c r="E72" s="3"/>
      <c r="F72" s="3"/>
      <c r="G72" s="3"/>
      <c r="H72" s="3"/>
      <c r="I72" s="3"/>
      <c r="J72" s="3"/>
      <c r="K72" s="3"/>
    </row>
    <row r="73" spans="4:11" x14ac:dyDescent="0.2">
      <c r="D73" s="2"/>
      <c r="E73" s="3"/>
      <c r="F73" s="3"/>
      <c r="G73" s="3"/>
      <c r="H73" s="3"/>
      <c r="I73" s="3"/>
      <c r="J73" s="3"/>
      <c r="K73" s="3"/>
    </row>
    <row r="74" spans="4:11" x14ac:dyDescent="0.2">
      <c r="D74" s="2"/>
      <c r="E74" s="3"/>
      <c r="F74" s="3"/>
      <c r="G74" s="3"/>
      <c r="H74" s="3"/>
      <c r="I74" s="3"/>
      <c r="J74" s="3"/>
      <c r="K74" s="3"/>
    </row>
    <row r="75" spans="4:11" x14ac:dyDescent="0.2">
      <c r="D75" s="2"/>
      <c r="E75" s="3"/>
      <c r="F75" s="3"/>
      <c r="G75" s="3"/>
      <c r="H75" s="3"/>
      <c r="I75" s="3"/>
      <c r="J75" s="3"/>
      <c r="K75" s="3"/>
    </row>
    <row r="76" spans="4:11" x14ac:dyDescent="0.2">
      <c r="D76" s="2"/>
      <c r="E76" s="3"/>
      <c r="F76" s="3"/>
      <c r="G76" s="3"/>
      <c r="H76" s="3"/>
      <c r="I76" s="3"/>
      <c r="J76" s="3"/>
      <c r="K76" s="3"/>
    </row>
    <row r="77" spans="4:11" x14ac:dyDescent="0.2">
      <c r="D77" s="2"/>
      <c r="E77" s="3"/>
      <c r="F77" s="3"/>
      <c r="G77" s="3"/>
      <c r="H77" s="3"/>
      <c r="I77" s="3"/>
      <c r="J77" s="3"/>
      <c r="K77" s="3"/>
    </row>
  </sheetData>
  <mergeCells count="21">
    <mergeCell ref="A3:R3"/>
    <mergeCell ref="O1:R1"/>
    <mergeCell ref="A2:R2"/>
    <mergeCell ref="B7:B8"/>
    <mergeCell ref="C7:C8"/>
    <mergeCell ref="O7:R7"/>
    <mergeCell ref="A7:A8"/>
    <mergeCell ref="I7:J7"/>
    <mergeCell ref="L7:N7"/>
    <mergeCell ref="K7:K8"/>
    <mergeCell ref="E7:H7"/>
    <mergeCell ref="D7:D8"/>
    <mergeCell ref="A6:R6"/>
    <mergeCell ref="A4:R4"/>
    <mergeCell ref="A5:R5"/>
    <mergeCell ref="C61:D61"/>
    <mergeCell ref="E61:G61"/>
    <mergeCell ref="C53:Q53"/>
    <mergeCell ref="B58:C58"/>
    <mergeCell ref="B54:R54"/>
    <mergeCell ref="E60:G60"/>
  </mergeCells>
  <phoneticPr fontId="0" type="noConversion"/>
  <conditionalFormatting sqref="N27:N52 N9:N25">
    <cfRule type="cellIs" dxfId="2" priority="2" operator="greaterThan">
      <formula>33</formula>
    </cfRule>
  </conditionalFormatting>
  <conditionalFormatting sqref="N26">
    <cfRule type="cellIs" dxfId="1" priority="1" operator="greaterThan">
      <formula>33</formula>
    </cfRule>
  </conditionalFormatting>
  <pageMargins left="0.25" right="0.25" top="0.75" bottom="0.75" header="0.3" footer="0.3"/>
  <pageSetup paperSize="9" scale="54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9"/>
  <sheetViews>
    <sheetView topLeftCell="A4" zoomScale="80" zoomScaleNormal="80" workbookViewId="0">
      <pane ySplit="5" topLeftCell="A39" activePane="bottomLeft" state="frozen"/>
      <selection activeCell="A4" sqref="A4"/>
      <selection pane="bottomLeft" activeCell="A13" sqref="A13:A51"/>
    </sheetView>
  </sheetViews>
  <sheetFormatPr defaultColWidth="9.140625" defaultRowHeight="15" x14ac:dyDescent="0.25"/>
  <cols>
    <col min="1" max="1" width="4.5703125" style="1" customWidth="1"/>
    <col min="2" max="2" width="63.140625" style="24" customWidth="1"/>
    <col min="3" max="3" width="9.140625" style="1" customWidth="1"/>
    <col min="4" max="4" width="13.5703125" style="1" customWidth="1"/>
    <col min="5" max="6" width="14.85546875" style="1" customWidth="1"/>
    <col min="7" max="8" width="14.5703125" style="1" customWidth="1"/>
    <col min="9" max="9" width="15.28515625" style="1" customWidth="1"/>
    <col min="10" max="10" width="2" style="1" hidden="1" customWidth="1"/>
    <col min="11" max="11" width="10.140625" style="1" hidden="1" customWidth="1"/>
    <col min="12" max="12" width="11" style="1" hidden="1" customWidth="1"/>
    <col min="13" max="13" width="11.140625" style="1" hidden="1" customWidth="1"/>
    <col min="14" max="14" width="11.140625" style="52" customWidth="1"/>
    <col min="15" max="15" width="16.28515625" style="1" customWidth="1"/>
    <col min="16" max="16" width="15.42578125" style="1" customWidth="1"/>
    <col min="17" max="17" width="14.5703125" style="1" customWidth="1"/>
    <col min="18" max="18" width="22.7109375" style="1" customWidth="1"/>
    <col min="19" max="19" width="13.5703125" style="1" customWidth="1"/>
    <col min="20" max="20" width="12.28515625" style="1" customWidth="1"/>
    <col min="21" max="21" width="22.7109375" style="1" customWidth="1"/>
    <col min="22" max="22" width="10.5703125" style="1" bestFit="1" customWidth="1"/>
    <col min="23" max="23" width="10.28515625" style="1" bestFit="1" customWidth="1"/>
    <col min="24" max="24" width="10.5703125" style="1" customWidth="1"/>
    <col min="25" max="16384" width="9.140625" style="1"/>
  </cols>
  <sheetData>
    <row r="1" spans="1:22" ht="11.25" customHeight="1" x14ac:dyDescent="0.25">
      <c r="R1" s="81"/>
      <c r="S1" s="82"/>
      <c r="T1" s="82"/>
      <c r="U1" s="82"/>
    </row>
    <row r="2" spans="1:22" ht="30.75" customHeight="1" x14ac:dyDescent="0.2">
      <c r="A2" s="83" t="s">
        <v>14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2" ht="53.25" customHeight="1" x14ac:dyDescent="0.2">
      <c r="A3" s="79" t="s">
        <v>34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22" ht="18.75" x14ac:dyDescent="0.2">
      <c r="A4" s="91" t="s">
        <v>13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2"/>
      <c r="S4" s="92"/>
      <c r="T4" s="92"/>
      <c r="U4" s="92"/>
    </row>
    <row r="5" spans="1:22" ht="47.25" hidden="1" customHeight="1" x14ac:dyDescent="0.2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2" ht="21.75" customHeight="1" x14ac:dyDescent="0.2">
      <c r="A6" s="89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</row>
    <row r="7" spans="1:22" ht="92.25" customHeight="1" x14ac:dyDescent="0.2">
      <c r="A7" s="87" t="s">
        <v>0</v>
      </c>
      <c r="B7" s="84" t="s">
        <v>18</v>
      </c>
      <c r="C7" s="85" t="s">
        <v>1</v>
      </c>
      <c r="D7" s="85" t="s">
        <v>15</v>
      </c>
      <c r="E7" s="85" t="s">
        <v>16</v>
      </c>
      <c r="F7" s="85"/>
      <c r="G7" s="85"/>
      <c r="H7" s="85"/>
      <c r="I7" s="85"/>
      <c r="J7" s="85"/>
      <c r="K7" s="87" t="s">
        <v>8</v>
      </c>
      <c r="L7" s="87"/>
      <c r="M7" s="87" t="s">
        <v>12</v>
      </c>
      <c r="N7" s="54"/>
      <c r="O7" s="88" t="s">
        <v>9</v>
      </c>
      <c r="P7" s="88"/>
      <c r="Q7" s="88"/>
      <c r="R7" s="86" t="s">
        <v>10</v>
      </c>
      <c r="S7" s="86"/>
      <c r="T7" s="86"/>
      <c r="U7" s="86"/>
    </row>
    <row r="8" spans="1:22" ht="159" customHeight="1" x14ac:dyDescent="0.2">
      <c r="A8" s="87"/>
      <c r="B8" s="84"/>
      <c r="C8" s="85"/>
      <c r="D8" s="85"/>
      <c r="E8" s="25" t="s">
        <v>19</v>
      </c>
      <c r="F8" s="25"/>
      <c r="G8" s="25" t="s">
        <v>20</v>
      </c>
      <c r="H8" s="25"/>
      <c r="I8" s="25" t="s">
        <v>21</v>
      </c>
      <c r="J8" s="20"/>
      <c r="K8" s="12"/>
      <c r="L8" s="12"/>
      <c r="M8" s="87"/>
      <c r="N8" s="54"/>
      <c r="O8" s="46" t="s">
        <v>4</v>
      </c>
      <c r="P8" s="46" t="s">
        <v>2</v>
      </c>
      <c r="Q8" s="46" t="s">
        <v>3</v>
      </c>
      <c r="R8" s="21" t="s">
        <v>7</v>
      </c>
      <c r="S8" s="22" t="s">
        <v>5</v>
      </c>
      <c r="T8" s="22" t="s">
        <v>6</v>
      </c>
      <c r="U8" s="22" t="s">
        <v>11</v>
      </c>
    </row>
    <row r="9" spans="1:22" ht="15.75" x14ac:dyDescent="0.25">
      <c r="A9" s="23">
        <v>1</v>
      </c>
      <c r="B9" s="47" t="str">
        <f>'Расчет цены'!B9</f>
        <v>Бумага для офисной техники</v>
      </c>
      <c r="C9" s="31" t="str">
        <f>'Расчет цены'!C9</f>
        <v>пачка</v>
      </c>
      <c r="D9" s="49">
        <f>'Расчет цены'!D9</f>
        <v>60</v>
      </c>
      <c r="E9" s="10">
        <f>'Расчет цены'!E9</f>
        <v>402.5</v>
      </c>
      <c r="F9" s="10">
        <f>E9*D9</f>
        <v>24150</v>
      </c>
      <c r="G9" s="10">
        <f>'Расчет цены'!F9</f>
        <v>350</v>
      </c>
      <c r="H9" s="10">
        <f>G9*D9</f>
        <v>21000</v>
      </c>
      <c r="I9" s="10">
        <f>'Расчет цены'!G9</f>
        <v>385</v>
      </c>
      <c r="J9" s="13"/>
      <c r="K9" s="13"/>
      <c r="L9" s="14"/>
      <c r="M9" s="15"/>
      <c r="N9" s="55">
        <f>I9*D9</f>
        <v>23100</v>
      </c>
      <c r="O9" s="5"/>
      <c r="P9" s="6"/>
      <c r="Q9" s="6"/>
      <c r="R9" s="4"/>
      <c r="S9" s="7"/>
      <c r="T9" s="18"/>
      <c r="U9" s="27"/>
      <c r="V9" s="26"/>
    </row>
    <row r="10" spans="1:22" ht="15.75" x14ac:dyDescent="0.25">
      <c r="A10" s="23">
        <v>2</v>
      </c>
      <c r="B10" s="47" t="str">
        <f>'Расчет цены'!B10</f>
        <v>Папка картонная</v>
      </c>
      <c r="C10" s="31" t="str">
        <f>'Расчет цены'!C10</f>
        <v>шт.</v>
      </c>
      <c r="D10" s="49">
        <f>'Расчет цены'!D10</f>
        <v>20</v>
      </c>
      <c r="E10" s="10">
        <f>'Расчет цены'!E10</f>
        <v>18.149999999999999</v>
      </c>
      <c r="F10" s="10">
        <f t="shared" ref="F10:F52" si="0">E10*D10</f>
        <v>363</v>
      </c>
      <c r="G10" s="10">
        <f>'Расчет цены'!F10</f>
        <v>15.78</v>
      </c>
      <c r="H10" s="10">
        <f t="shared" ref="H10:H52" si="1">G10*D10</f>
        <v>315.59999999999997</v>
      </c>
      <c r="I10" s="10">
        <f>'Расчет цены'!G10</f>
        <v>17.36</v>
      </c>
      <c r="J10" s="13"/>
      <c r="K10" s="13"/>
      <c r="L10" s="14"/>
      <c r="M10" s="15"/>
      <c r="N10" s="55">
        <f t="shared" ref="N10:N52" si="2">I10*D10</f>
        <v>347.2</v>
      </c>
      <c r="O10" s="5"/>
      <c r="P10" s="6"/>
      <c r="Q10" s="6"/>
      <c r="R10" s="4"/>
      <c r="S10" s="7"/>
      <c r="T10" s="18"/>
      <c r="U10" s="27"/>
    </row>
    <row r="11" spans="1:22" ht="15.75" x14ac:dyDescent="0.25">
      <c r="A11" s="23">
        <v>3</v>
      </c>
      <c r="B11" s="47" t="str">
        <f>'Расчет цены'!B11</f>
        <v>Тетрадь ученическая школьная, ≥18 л.</v>
      </c>
      <c r="C11" s="31" t="str">
        <f>'Расчет цены'!C11</f>
        <v>шт.</v>
      </c>
      <c r="D11" s="49">
        <f>'Расчет цены'!D11</f>
        <v>1000</v>
      </c>
      <c r="E11" s="10">
        <f>'Расчет цены'!E11</f>
        <v>11.76</v>
      </c>
      <c r="F11" s="10">
        <f t="shared" si="0"/>
        <v>11760</v>
      </c>
      <c r="G11" s="10">
        <f>'Расчет цены'!F11</f>
        <v>10.23</v>
      </c>
      <c r="H11" s="10">
        <f t="shared" si="1"/>
        <v>10230</v>
      </c>
      <c r="I11" s="10">
        <f>'Расчет цены'!G11</f>
        <v>11.25</v>
      </c>
      <c r="J11" s="13"/>
      <c r="K11" s="13"/>
      <c r="L11" s="14"/>
      <c r="M11" s="15"/>
      <c r="N11" s="55">
        <f t="shared" si="2"/>
        <v>11250</v>
      </c>
      <c r="O11" s="5"/>
      <c r="P11" s="6"/>
      <c r="Q11" s="6"/>
      <c r="R11" s="4"/>
      <c r="S11" s="7"/>
      <c r="T11" s="18"/>
      <c r="U11" s="27"/>
    </row>
    <row r="12" spans="1:22" ht="15.75" x14ac:dyDescent="0.25">
      <c r="A12" s="23">
        <v>4</v>
      </c>
      <c r="B12" s="47" t="str">
        <f>'Расчет цены'!B12</f>
        <v>Тетрадь ученическая школьная, ≥24 л.</v>
      </c>
      <c r="C12" s="31" t="str">
        <f>'Расчет цены'!C12</f>
        <v>шт.</v>
      </c>
      <c r="D12" s="49">
        <f>'Расчет цены'!D12</f>
        <v>30</v>
      </c>
      <c r="E12" s="10">
        <f>'Расчет цены'!E12</f>
        <v>49.45</v>
      </c>
      <c r="F12" s="10">
        <f t="shared" si="0"/>
        <v>1483.5</v>
      </c>
      <c r="G12" s="10">
        <f>'Расчет цены'!F12</f>
        <v>43</v>
      </c>
      <c r="H12" s="10">
        <f t="shared" si="1"/>
        <v>1290</v>
      </c>
      <c r="I12" s="10">
        <f>'Расчет цены'!G12</f>
        <v>47.3</v>
      </c>
      <c r="J12" s="13"/>
      <c r="K12" s="13"/>
      <c r="L12" s="14"/>
      <c r="M12" s="15"/>
      <c r="N12" s="55">
        <f t="shared" si="2"/>
        <v>1419</v>
      </c>
      <c r="O12" s="5"/>
      <c r="P12" s="6"/>
      <c r="Q12" s="6"/>
      <c r="R12" s="4"/>
      <c r="S12" s="7"/>
      <c r="T12" s="18"/>
      <c r="U12" s="27"/>
    </row>
    <row r="13" spans="1:22" ht="15.75" x14ac:dyDescent="0.25">
      <c r="A13" s="23">
        <v>5</v>
      </c>
      <c r="B13" s="47" t="str">
        <f>'Расчет цены'!B13</f>
        <v>Файл-вкладыш, А4</v>
      </c>
      <c r="C13" s="31" t="str">
        <f>'Расчет цены'!C13</f>
        <v>упак.</v>
      </c>
      <c r="D13" s="49">
        <f>'Расчет цены'!D13</f>
        <v>2</v>
      </c>
      <c r="E13" s="10">
        <f>'Расчет цены'!E13</f>
        <v>394.45</v>
      </c>
      <c r="F13" s="10">
        <f t="shared" si="0"/>
        <v>788.9</v>
      </c>
      <c r="G13" s="10">
        <f>'Расчет цены'!F13</f>
        <v>343</v>
      </c>
      <c r="H13" s="10">
        <f t="shared" si="1"/>
        <v>686</v>
      </c>
      <c r="I13" s="10">
        <f>'Расчет цены'!G13</f>
        <v>377.35</v>
      </c>
      <c r="J13" s="13"/>
      <c r="K13" s="13"/>
      <c r="L13" s="14"/>
      <c r="M13" s="15"/>
      <c r="N13" s="55">
        <f t="shared" si="2"/>
        <v>754.7</v>
      </c>
      <c r="O13" s="5"/>
      <c r="P13" s="6"/>
      <c r="Q13" s="6"/>
      <c r="R13" s="4"/>
      <c r="S13" s="7"/>
      <c r="T13" s="18"/>
      <c r="U13" s="27"/>
    </row>
    <row r="14" spans="1:22" ht="15.75" x14ac:dyDescent="0.25">
      <c r="A14" s="23">
        <v>6</v>
      </c>
      <c r="B14" s="47" t="str">
        <f>'Расчет цены'!B14</f>
        <v>Ручка канцелярская шариковая, синий</v>
      </c>
      <c r="C14" s="31" t="str">
        <f>'Расчет цены'!C14</f>
        <v>шт.</v>
      </c>
      <c r="D14" s="49">
        <f>'Расчет цены'!D14</f>
        <v>1200</v>
      </c>
      <c r="E14" s="10">
        <f>'Расчет цены'!E14</f>
        <v>10.6</v>
      </c>
      <c r="F14" s="10">
        <f t="shared" si="0"/>
        <v>12720</v>
      </c>
      <c r="G14" s="10">
        <f>'Расчет цены'!F14</f>
        <v>9.2200000000000006</v>
      </c>
      <c r="H14" s="10">
        <f t="shared" si="1"/>
        <v>11064</v>
      </c>
      <c r="I14" s="10">
        <f>'Расчет цены'!G14</f>
        <v>10.14</v>
      </c>
      <c r="J14" s="13"/>
      <c r="K14" s="13"/>
      <c r="L14" s="14"/>
      <c r="M14" s="15"/>
      <c r="N14" s="55">
        <f t="shared" si="2"/>
        <v>12168</v>
      </c>
      <c r="O14" s="5"/>
      <c r="P14" s="6"/>
      <c r="Q14" s="6"/>
      <c r="R14" s="4"/>
      <c r="S14" s="7"/>
      <c r="T14" s="18"/>
      <c r="U14" s="27"/>
      <c r="V14" s="26"/>
    </row>
    <row r="15" spans="1:22" ht="15.75" x14ac:dyDescent="0.25">
      <c r="A15" s="23">
        <v>7</v>
      </c>
      <c r="B15" s="47" t="str">
        <f>'Расчет цены'!B15</f>
        <v>Ручка канцелярская гелевая, красный</v>
      </c>
      <c r="C15" s="31" t="str">
        <f>'Расчет цены'!C15</f>
        <v>шт.</v>
      </c>
      <c r="D15" s="49">
        <f>'Расчет цены'!D15</f>
        <v>24</v>
      </c>
      <c r="E15" s="10">
        <f>'Расчет цены'!E15</f>
        <v>17.64</v>
      </c>
      <c r="F15" s="10">
        <f t="shared" si="0"/>
        <v>423.36</v>
      </c>
      <c r="G15" s="10">
        <f>'Расчет цены'!F15</f>
        <v>15.34</v>
      </c>
      <c r="H15" s="10">
        <f t="shared" si="1"/>
        <v>368.15999999999997</v>
      </c>
      <c r="I15" s="10">
        <f>'Расчет цены'!G15</f>
        <v>16.87</v>
      </c>
      <c r="J15" s="13"/>
      <c r="K15" s="13"/>
      <c r="L15" s="14"/>
      <c r="M15" s="15"/>
      <c r="N15" s="55">
        <f t="shared" si="2"/>
        <v>404.88</v>
      </c>
      <c r="O15" s="5"/>
      <c r="P15" s="6"/>
      <c r="Q15" s="6"/>
      <c r="R15" s="4"/>
      <c r="S15" s="7"/>
      <c r="T15" s="18"/>
      <c r="U15" s="27"/>
    </row>
    <row r="16" spans="1:22" ht="15.75" x14ac:dyDescent="0.25">
      <c r="A16" s="23">
        <v>8</v>
      </c>
      <c r="B16" s="47" t="str">
        <f>'Расчет цены'!B16</f>
        <v>Стержень для ручки канцелярской, гелевый, красный</v>
      </c>
      <c r="C16" s="31" t="str">
        <f>'Расчет цены'!C16</f>
        <v>шт.</v>
      </c>
      <c r="D16" s="49">
        <f>'Расчет цены'!D16</f>
        <v>12</v>
      </c>
      <c r="E16" s="10">
        <f>'Расчет цены'!E16</f>
        <v>8.59</v>
      </c>
      <c r="F16" s="10">
        <f t="shared" si="0"/>
        <v>103.08</v>
      </c>
      <c r="G16" s="10">
        <f>'Расчет цены'!F16</f>
        <v>7.47</v>
      </c>
      <c r="H16" s="10">
        <f t="shared" si="1"/>
        <v>89.64</v>
      </c>
      <c r="I16" s="10">
        <f>'Расчет цены'!G16</f>
        <v>8.2200000000000006</v>
      </c>
      <c r="J16" s="13"/>
      <c r="K16" s="13"/>
      <c r="L16" s="14"/>
      <c r="M16" s="15"/>
      <c r="N16" s="55">
        <f t="shared" si="2"/>
        <v>98.640000000000015</v>
      </c>
      <c r="O16" s="5"/>
      <c r="P16" s="6"/>
      <c r="Q16" s="6"/>
      <c r="R16" s="4"/>
      <c r="S16" s="7"/>
      <c r="T16" s="18"/>
      <c r="U16" s="27"/>
    </row>
    <row r="17" spans="1:21" ht="15.75" x14ac:dyDescent="0.25">
      <c r="A17" s="23">
        <v>9</v>
      </c>
      <c r="B17" s="47" t="str">
        <f>'Расчет цены'!B17</f>
        <v>Ручка канцелярская гелевая, синий</v>
      </c>
      <c r="C17" s="31" t="str">
        <f>'Расчет цены'!C17</f>
        <v>шт.</v>
      </c>
      <c r="D17" s="49">
        <f>'Расчет цены'!D17</f>
        <v>50</v>
      </c>
      <c r="E17" s="10">
        <f>'Расчет цены'!E17</f>
        <v>17.64</v>
      </c>
      <c r="F17" s="10">
        <f t="shared" si="0"/>
        <v>882</v>
      </c>
      <c r="G17" s="10">
        <f>'Расчет цены'!F17</f>
        <v>15.34</v>
      </c>
      <c r="H17" s="10">
        <f t="shared" si="1"/>
        <v>767</v>
      </c>
      <c r="I17" s="10">
        <f>'Расчет цены'!G17</f>
        <v>16.87</v>
      </c>
      <c r="J17" s="13"/>
      <c r="K17" s="13"/>
      <c r="L17" s="14"/>
      <c r="M17" s="15"/>
      <c r="N17" s="55">
        <f t="shared" si="2"/>
        <v>843.5</v>
      </c>
      <c r="O17" s="5"/>
      <c r="P17" s="6"/>
      <c r="Q17" s="6"/>
      <c r="R17" s="4"/>
      <c r="S17" s="7"/>
      <c r="T17" s="18"/>
      <c r="U17" s="27"/>
    </row>
    <row r="18" spans="1:21" ht="15.75" x14ac:dyDescent="0.25">
      <c r="A18" s="23">
        <v>10</v>
      </c>
      <c r="B18" s="47" t="str">
        <f>'Расчет цены'!B18</f>
        <v>Стержень для ручки канцелярской, гелевый, синий</v>
      </c>
      <c r="C18" s="31" t="str">
        <f>'Расчет цены'!C18</f>
        <v>шт.</v>
      </c>
      <c r="D18" s="49">
        <f>'Расчет цены'!D18</f>
        <v>50</v>
      </c>
      <c r="E18" s="10">
        <f>'Расчет цены'!E18</f>
        <v>8.59</v>
      </c>
      <c r="F18" s="10">
        <f t="shared" si="0"/>
        <v>429.5</v>
      </c>
      <c r="G18" s="10">
        <f>'Расчет цены'!F18</f>
        <v>7.47</v>
      </c>
      <c r="H18" s="10">
        <f t="shared" si="1"/>
        <v>373.5</v>
      </c>
      <c r="I18" s="10">
        <f>'Расчет цены'!G18</f>
        <v>8.2200000000000006</v>
      </c>
      <c r="J18" s="13"/>
      <c r="K18" s="13"/>
      <c r="L18" s="14"/>
      <c r="M18" s="15"/>
      <c r="N18" s="55">
        <f t="shared" si="2"/>
        <v>411.00000000000006</v>
      </c>
      <c r="O18" s="5"/>
      <c r="P18" s="6"/>
      <c r="Q18" s="6"/>
      <c r="R18" s="4"/>
      <c r="S18" s="7"/>
      <c r="T18" s="18"/>
      <c r="U18" s="27"/>
    </row>
    <row r="19" spans="1:21" ht="15.75" x14ac:dyDescent="0.25">
      <c r="A19" s="23">
        <v>11</v>
      </c>
      <c r="B19" s="47" t="str">
        <f>'Расчет цены'!B19</f>
        <v>Стирательная резинка</v>
      </c>
      <c r="C19" s="31" t="str">
        <f>'Расчет цены'!C19</f>
        <v>шт.</v>
      </c>
      <c r="D19" s="49">
        <f>'Расчет цены'!D19</f>
        <v>20</v>
      </c>
      <c r="E19" s="10">
        <f>'Расчет цены'!E19</f>
        <v>25.63</v>
      </c>
      <c r="F19" s="10">
        <f t="shared" si="0"/>
        <v>512.6</v>
      </c>
      <c r="G19" s="10">
        <f>'Расчет цены'!F19</f>
        <v>22.29</v>
      </c>
      <c r="H19" s="10">
        <f t="shared" si="1"/>
        <v>445.79999999999995</v>
      </c>
      <c r="I19" s="10">
        <f>'Расчет цены'!G19</f>
        <v>24.52</v>
      </c>
      <c r="J19" s="13"/>
      <c r="K19" s="13"/>
      <c r="L19" s="14"/>
      <c r="M19" s="15"/>
      <c r="N19" s="55">
        <f t="shared" si="2"/>
        <v>490.4</v>
      </c>
      <c r="O19" s="5"/>
      <c r="P19" s="6"/>
      <c r="Q19" s="6"/>
      <c r="R19" s="4"/>
      <c r="S19" s="7"/>
      <c r="T19" s="18"/>
      <c r="U19" s="27"/>
    </row>
    <row r="20" spans="1:21" ht="15.75" x14ac:dyDescent="0.25">
      <c r="A20" s="23">
        <v>12</v>
      </c>
      <c r="B20" s="47" t="str">
        <f>'Расчет цены'!B20</f>
        <v>Клейкая лента ≥50 мм</v>
      </c>
      <c r="C20" s="31" t="str">
        <f>'Расчет цены'!C20</f>
        <v>шт.</v>
      </c>
      <c r="D20" s="49">
        <f>'Расчет цены'!D20</f>
        <v>15</v>
      </c>
      <c r="E20" s="10">
        <f>'Расчет цены'!E20</f>
        <v>127.97</v>
      </c>
      <c r="F20" s="10">
        <f t="shared" si="0"/>
        <v>1919.55</v>
      </c>
      <c r="G20" s="10">
        <f>'Расчет цены'!F20</f>
        <v>111.28</v>
      </c>
      <c r="H20" s="10">
        <f t="shared" si="1"/>
        <v>1669.2</v>
      </c>
      <c r="I20" s="10">
        <f>'Расчет цены'!G20</f>
        <v>122.41</v>
      </c>
      <c r="J20" s="13"/>
      <c r="K20" s="13"/>
      <c r="L20" s="14"/>
      <c r="M20" s="15"/>
      <c r="N20" s="55">
        <f t="shared" si="2"/>
        <v>1836.1499999999999</v>
      </c>
      <c r="O20" s="5"/>
      <c r="P20" s="6"/>
      <c r="Q20" s="6"/>
      <c r="R20" s="4"/>
      <c r="S20" s="7"/>
      <c r="T20" s="18"/>
      <c r="U20" s="27"/>
    </row>
    <row r="21" spans="1:21" ht="15.75" x14ac:dyDescent="0.25">
      <c r="A21" s="23">
        <v>13</v>
      </c>
      <c r="B21" s="47" t="str">
        <f>'Расчет цены'!B21</f>
        <v>Клейкая лента ≥19 мм</v>
      </c>
      <c r="C21" s="31" t="str">
        <f>'Расчет цены'!C21</f>
        <v>шт.</v>
      </c>
      <c r="D21" s="49">
        <f>'Расчет цены'!D21</f>
        <v>5</v>
      </c>
      <c r="E21" s="10">
        <f>'Расчет цены'!E21</f>
        <v>25.65</v>
      </c>
      <c r="F21" s="10">
        <f t="shared" si="0"/>
        <v>128.25</v>
      </c>
      <c r="G21" s="10">
        <f>'Расчет цены'!F21</f>
        <v>22.3</v>
      </c>
      <c r="H21" s="10">
        <f t="shared" si="1"/>
        <v>111.5</v>
      </c>
      <c r="I21" s="10">
        <f>'Расчет цены'!G21</f>
        <v>24.53</v>
      </c>
      <c r="J21" s="13"/>
      <c r="K21" s="13"/>
      <c r="L21" s="14"/>
      <c r="M21" s="15"/>
      <c r="N21" s="55">
        <f t="shared" si="2"/>
        <v>122.65</v>
      </c>
      <c r="O21" s="5"/>
      <c r="P21" s="6"/>
      <c r="Q21" s="6"/>
      <c r="R21" s="4"/>
      <c r="S21" s="7"/>
      <c r="T21" s="18"/>
      <c r="U21" s="27"/>
    </row>
    <row r="22" spans="1:21" ht="15.75" x14ac:dyDescent="0.25">
      <c r="A22" s="23">
        <v>14</v>
      </c>
      <c r="B22" s="47" t="str">
        <f>'Расчет цены'!B22</f>
        <v>Маркер, текстовыделитель, розовый</v>
      </c>
      <c r="C22" s="31" t="str">
        <f>'Расчет цены'!C22</f>
        <v>шт.</v>
      </c>
      <c r="D22" s="49">
        <f>'Расчет цены'!D22</f>
        <v>5</v>
      </c>
      <c r="E22" s="10">
        <f>'Расчет цены'!E22</f>
        <v>43.86</v>
      </c>
      <c r="F22" s="10">
        <f t="shared" si="0"/>
        <v>219.3</v>
      </c>
      <c r="G22" s="10">
        <f>'Расчет цены'!F22</f>
        <v>38.14</v>
      </c>
      <c r="H22" s="10">
        <f t="shared" si="1"/>
        <v>190.7</v>
      </c>
      <c r="I22" s="10">
        <f>'Расчет цены'!G22</f>
        <v>41.95</v>
      </c>
      <c r="J22" s="13"/>
      <c r="K22" s="13"/>
      <c r="L22" s="14"/>
      <c r="M22" s="15"/>
      <c r="N22" s="55">
        <f t="shared" si="2"/>
        <v>209.75</v>
      </c>
      <c r="O22" s="5"/>
      <c r="P22" s="6"/>
      <c r="Q22" s="6"/>
      <c r="R22" s="4"/>
      <c r="S22" s="7"/>
      <c r="T22" s="18"/>
      <c r="U22" s="27"/>
    </row>
    <row r="23" spans="1:21" ht="15.75" x14ac:dyDescent="0.25">
      <c r="A23" s="23">
        <v>15</v>
      </c>
      <c r="B23" s="47" t="str">
        <f>'Расчет цены'!B23</f>
        <v>Маркер, текстовыделитель, желтый</v>
      </c>
      <c r="C23" s="31" t="str">
        <f>'Расчет цены'!C25</f>
        <v>шт.</v>
      </c>
      <c r="D23" s="49">
        <f>'Расчет цены'!D25</f>
        <v>5</v>
      </c>
      <c r="E23" s="10">
        <f>'Расчет цены'!E25</f>
        <v>125.35</v>
      </c>
      <c r="F23" s="10">
        <f t="shared" si="0"/>
        <v>626.75</v>
      </c>
      <c r="G23" s="10">
        <f>'Расчет цены'!F25</f>
        <v>109</v>
      </c>
      <c r="H23" s="10">
        <f t="shared" si="1"/>
        <v>545</v>
      </c>
      <c r="I23" s="10">
        <f>'Расчет цены'!G25</f>
        <v>119.9</v>
      </c>
      <c r="J23" s="13"/>
      <c r="K23" s="13"/>
      <c r="L23" s="14"/>
      <c r="M23" s="15"/>
      <c r="N23" s="55">
        <f t="shared" si="2"/>
        <v>599.5</v>
      </c>
      <c r="O23" s="5"/>
      <c r="P23" s="6"/>
      <c r="Q23" s="6"/>
      <c r="R23" s="4"/>
      <c r="S23" s="7"/>
      <c r="T23" s="18"/>
      <c r="U23" s="27"/>
    </row>
    <row r="24" spans="1:21" ht="15.75" x14ac:dyDescent="0.25">
      <c r="A24" s="23">
        <v>16</v>
      </c>
      <c r="B24" s="47" t="str">
        <f>'Расчет цены'!B24</f>
        <v>Маркер, текстовыделитель, зеленый</v>
      </c>
      <c r="C24" s="31" t="str">
        <f>'Расчет цены'!C26</f>
        <v>шт.</v>
      </c>
      <c r="D24" s="49">
        <f>'Расчет цены'!D26</f>
        <v>5</v>
      </c>
      <c r="E24" s="10">
        <f>'Расчет цены'!E26</f>
        <v>125.35</v>
      </c>
      <c r="F24" s="10">
        <f t="shared" si="0"/>
        <v>626.75</v>
      </c>
      <c r="G24" s="10">
        <f>'Расчет цены'!F26</f>
        <v>109</v>
      </c>
      <c r="H24" s="10">
        <f t="shared" si="1"/>
        <v>545</v>
      </c>
      <c r="I24" s="10">
        <f>'Расчет цены'!G26</f>
        <v>119.9</v>
      </c>
      <c r="J24" s="13"/>
      <c r="K24" s="13"/>
      <c r="L24" s="14"/>
      <c r="M24" s="15"/>
      <c r="N24" s="55">
        <f t="shared" si="2"/>
        <v>599.5</v>
      </c>
      <c r="O24" s="5"/>
      <c r="P24" s="6"/>
      <c r="Q24" s="6"/>
      <c r="R24" s="4"/>
      <c r="S24" s="7"/>
      <c r="T24" s="18"/>
      <c r="U24" s="27"/>
    </row>
    <row r="25" spans="1:21" ht="15.75" x14ac:dyDescent="0.25">
      <c r="A25" s="23">
        <v>17</v>
      </c>
      <c r="B25" s="47" t="str">
        <f>'Расчет цены'!B25</f>
        <v>Маркер, лаковый, белый</v>
      </c>
      <c r="C25" s="31" t="str">
        <f>'Расчет цены'!C27</f>
        <v>шт.</v>
      </c>
      <c r="D25" s="49">
        <f>'Расчет цены'!D27</f>
        <v>5</v>
      </c>
      <c r="E25" s="10">
        <f>'Расчет цены'!E27</f>
        <v>62.74</v>
      </c>
      <c r="F25" s="10">
        <f>E25*D25</f>
        <v>313.7</v>
      </c>
      <c r="G25" s="10">
        <f>'Расчет цены'!F27</f>
        <v>54.56</v>
      </c>
      <c r="H25" s="10">
        <f>G25*D25</f>
        <v>272.8</v>
      </c>
      <c r="I25" s="10">
        <f>'Расчет цены'!G27</f>
        <v>60.02</v>
      </c>
      <c r="J25" s="13"/>
      <c r="K25" s="13"/>
      <c r="L25" s="14"/>
      <c r="M25" s="15"/>
      <c r="N25" s="55">
        <f>I25*D25</f>
        <v>300.10000000000002</v>
      </c>
      <c r="O25" s="5"/>
      <c r="P25" s="6"/>
      <c r="Q25" s="6"/>
      <c r="R25" s="4"/>
      <c r="S25" s="7"/>
      <c r="T25" s="18"/>
      <c r="U25" s="27"/>
    </row>
    <row r="26" spans="1:21" ht="15.75" x14ac:dyDescent="0.25">
      <c r="A26" s="23">
        <v>18</v>
      </c>
      <c r="B26" s="47" t="str">
        <f>'Расчет цены'!B26</f>
        <v>Маркер, лаковый, красный</v>
      </c>
      <c r="C26" s="31" t="str">
        <f>'Расчет цены'!C28</f>
        <v>шт.</v>
      </c>
      <c r="D26" s="49">
        <f>'Расчет цены'!D28</f>
        <v>5</v>
      </c>
      <c r="E26" s="10">
        <f>'Расчет цены'!E28</f>
        <v>44.36</v>
      </c>
      <c r="F26" s="10">
        <f>E26*D26</f>
        <v>221.8</v>
      </c>
      <c r="G26" s="10">
        <f>'Расчет цены'!F28</f>
        <v>38.57</v>
      </c>
      <c r="H26" s="10">
        <f>G26*D26</f>
        <v>192.85</v>
      </c>
      <c r="I26" s="10">
        <f>'Расчет цены'!G28</f>
        <v>42.43</v>
      </c>
      <c r="J26" s="13"/>
      <c r="K26" s="13"/>
      <c r="L26" s="14"/>
      <c r="M26" s="15"/>
      <c r="N26" s="55">
        <f>I26*D26</f>
        <v>212.15</v>
      </c>
      <c r="O26" s="5"/>
      <c r="P26" s="6"/>
      <c r="Q26" s="6"/>
      <c r="R26" s="4"/>
      <c r="S26" s="7"/>
      <c r="T26" s="18"/>
      <c r="U26" s="27"/>
    </row>
    <row r="27" spans="1:21" ht="15.75" x14ac:dyDescent="0.25">
      <c r="A27" s="23">
        <v>19</v>
      </c>
      <c r="B27" s="47" t="str">
        <f>'Расчет цены'!B27</f>
        <v>Маркер, перманентный, черный</v>
      </c>
      <c r="C27" s="31" t="str">
        <f>'Расчет цены'!C27</f>
        <v>шт.</v>
      </c>
      <c r="D27" s="49">
        <f>'Расчет цены'!D27</f>
        <v>5</v>
      </c>
      <c r="E27" s="10">
        <f>'Расчет цены'!E27</f>
        <v>62.74</v>
      </c>
      <c r="F27" s="10">
        <f t="shared" si="0"/>
        <v>313.7</v>
      </c>
      <c r="G27" s="10">
        <f>'Расчет цены'!F27</f>
        <v>54.56</v>
      </c>
      <c r="H27" s="10">
        <f t="shared" si="1"/>
        <v>272.8</v>
      </c>
      <c r="I27" s="10">
        <f>'Расчет цены'!G27</f>
        <v>60.02</v>
      </c>
      <c r="J27" s="13"/>
      <c r="K27" s="13"/>
      <c r="L27" s="14"/>
      <c r="M27" s="15"/>
      <c r="N27" s="55">
        <f t="shared" si="2"/>
        <v>300.10000000000002</v>
      </c>
      <c r="O27" s="5"/>
      <c r="P27" s="6"/>
      <c r="Q27" s="6"/>
      <c r="R27" s="4"/>
      <c r="S27" s="7"/>
      <c r="T27" s="18"/>
      <c r="U27" s="27"/>
    </row>
    <row r="28" spans="1:21" ht="15.75" x14ac:dyDescent="0.25">
      <c r="A28" s="23">
        <v>20</v>
      </c>
      <c r="B28" s="47" t="str">
        <f>'Расчет цены'!B28</f>
        <v>Средство корректирующее канцелярское</v>
      </c>
      <c r="C28" s="31" t="str">
        <f>'Расчет цены'!C28</f>
        <v>шт.</v>
      </c>
      <c r="D28" s="49">
        <f>'Расчет цены'!D28</f>
        <v>5</v>
      </c>
      <c r="E28" s="10">
        <f>'Расчет цены'!E28</f>
        <v>44.36</v>
      </c>
      <c r="F28" s="10">
        <f t="shared" si="0"/>
        <v>221.8</v>
      </c>
      <c r="G28" s="10">
        <f>'Расчет цены'!F28</f>
        <v>38.57</v>
      </c>
      <c r="H28" s="10">
        <f t="shared" si="1"/>
        <v>192.85</v>
      </c>
      <c r="I28" s="10">
        <f>'Расчет цены'!G28</f>
        <v>42.43</v>
      </c>
      <c r="J28" s="13"/>
      <c r="K28" s="13"/>
      <c r="L28" s="14"/>
      <c r="M28" s="15"/>
      <c r="N28" s="55">
        <f t="shared" si="2"/>
        <v>212.15</v>
      </c>
      <c r="O28" s="5"/>
      <c r="P28" s="6"/>
      <c r="Q28" s="6"/>
      <c r="R28" s="4"/>
      <c r="S28" s="7"/>
      <c r="T28" s="18"/>
      <c r="U28" s="27"/>
    </row>
    <row r="29" spans="1:21" ht="15.75" x14ac:dyDescent="0.25">
      <c r="A29" s="23">
        <v>21</v>
      </c>
      <c r="B29" s="47" t="str">
        <f>'Расчет цены'!B29</f>
        <v>Бланк из бумаги или картона, грамота</v>
      </c>
      <c r="C29" s="31" t="str">
        <f>'Расчет цены'!C29</f>
        <v>шт.</v>
      </c>
      <c r="D29" s="49">
        <f>'Расчет цены'!D29</f>
        <v>40</v>
      </c>
      <c r="E29" s="10">
        <f>'Расчет цены'!E29</f>
        <v>65.53</v>
      </c>
      <c r="F29" s="10">
        <f t="shared" si="0"/>
        <v>2621.1999999999998</v>
      </c>
      <c r="G29" s="10">
        <f>'Расчет цены'!F29</f>
        <v>56.98</v>
      </c>
      <c r="H29" s="10">
        <f t="shared" si="1"/>
        <v>2279.1999999999998</v>
      </c>
      <c r="I29" s="10">
        <f>'Расчет цены'!G29</f>
        <v>62.68</v>
      </c>
      <c r="J29" s="13"/>
      <c r="K29" s="13"/>
      <c r="L29" s="14"/>
      <c r="M29" s="15"/>
      <c r="N29" s="55">
        <f t="shared" si="2"/>
        <v>2507.1999999999998</v>
      </c>
      <c r="O29" s="5"/>
      <c r="P29" s="6"/>
      <c r="Q29" s="6"/>
      <c r="R29" s="4"/>
      <c r="S29" s="7"/>
      <c r="T29" s="18"/>
      <c r="U29" s="27"/>
    </row>
    <row r="30" spans="1:21" ht="15.75" x14ac:dyDescent="0.25">
      <c r="A30" s="23">
        <v>22</v>
      </c>
      <c r="B30" s="47" t="str">
        <f>'Расчет цены'!B30</f>
        <v>Зажим для бумаг, 25 мм</v>
      </c>
      <c r="C30" s="31" t="str">
        <f>'Расчет цены'!C30</f>
        <v>упак.</v>
      </c>
      <c r="D30" s="49">
        <f>'Расчет цены'!D30</f>
        <v>3</v>
      </c>
      <c r="E30" s="10">
        <f>'Расчет цены'!E30</f>
        <v>123.74</v>
      </c>
      <c r="F30" s="10">
        <f t="shared" si="0"/>
        <v>371.21999999999997</v>
      </c>
      <c r="G30" s="10">
        <f>'Расчет цены'!F30</f>
        <v>107.6</v>
      </c>
      <c r="H30" s="10">
        <f t="shared" si="1"/>
        <v>322.79999999999995</v>
      </c>
      <c r="I30" s="10">
        <f>'Расчет цены'!G30</f>
        <v>118.36</v>
      </c>
      <c r="J30" s="13"/>
      <c r="K30" s="13"/>
      <c r="L30" s="14"/>
      <c r="M30" s="15"/>
      <c r="N30" s="55">
        <f t="shared" si="2"/>
        <v>355.08</v>
      </c>
      <c r="O30" s="5"/>
      <c r="P30" s="6"/>
      <c r="Q30" s="6"/>
      <c r="R30" s="4"/>
      <c r="S30" s="7"/>
      <c r="T30" s="18"/>
      <c r="U30" s="27"/>
    </row>
    <row r="31" spans="1:21" ht="15.75" x14ac:dyDescent="0.25">
      <c r="A31" s="23">
        <v>23</v>
      </c>
      <c r="B31" s="47" t="str">
        <f>'Расчет цены'!B31</f>
        <v>Зажим для бумаг, 51 мм</v>
      </c>
      <c r="C31" s="31" t="str">
        <f>'Расчет цены'!C31</f>
        <v>упак.</v>
      </c>
      <c r="D31" s="49">
        <f>'Расчет цены'!D31</f>
        <v>2</v>
      </c>
      <c r="E31" s="10">
        <f>'Расчет цены'!E31</f>
        <v>379.5</v>
      </c>
      <c r="F31" s="10">
        <f t="shared" si="0"/>
        <v>759</v>
      </c>
      <c r="G31" s="10">
        <f>'Расчет цены'!F31</f>
        <v>330</v>
      </c>
      <c r="H31" s="10">
        <f t="shared" si="1"/>
        <v>660</v>
      </c>
      <c r="I31" s="10">
        <f>'Расчет цены'!G31</f>
        <v>363</v>
      </c>
      <c r="J31" s="13"/>
      <c r="K31" s="13"/>
      <c r="L31" s="14"/>
      <c r="M31" s="15"/>
      <c r="N31" s="55">
        <f t="shared" si="2"/>
        <v>726</v>
      </c>
      <c r="O31" s="5"/>
      <c r="P31" s="6"/>
      <c r="Q31" s="6"/>
      <c r="R31" s="4"/>
      <c r="S31" s="7"/>
      <c r="T31" s="18"/>
      <c r="U31" s="27"/>
    </row>
    <row r="32" spans="1:21" ht="15.75" x14ac:dyDescent="0.25">
      <c r="A32" s="23">
        <v>24</v>
      </c>
      <c r="B32" s="47" t="str">
        <f>'Расчет цены'!B32</f>
        <v>Клейкие закладки пластиковые</v>
      </c>
      <c r="C32" s="31" t="str">
        <f>'Расчет цены'!C32</f>
        <v>упак.</v>
      </c>
      <c r="D32" s="49">
        <f>'Расчет цены'!D32</f>
        <v>20</v>
      </c>
      <c r="E32" s="10">
        <f>'Расчет цены'!E32</f>
        <v>71.540000000000006</v>
      </c>
      <c r="F32" s="10">
        <f t="shared" si="0"/>
        <v>1430.8000000000002</v>
      </c>
      <c r="G32" s="10">
        <f>'Расчет цены'!F32</f>
        <v>62.21</v>
      </c>
      <c r="H32" s="10">
        <f t="shared" si="1"/>
        <v>1244.2</v>
      </c>
      <c r="I32" s="10">
        <f>'Расчет цены'!G32</f>
        <v>68.430000000000007</v>
      </c>
      <c r="J32" s="13"/>
      <c r="K32" s="13"/>
      <c r="L32" s="14"/>
      <c r="M32" s="15"/>
      <c r="N32" s="55">
        <f t="shared" si="2"/>
        <v>1368.6000000000001</v>
      </c>
      <c r="O32" s="5"/>
      <c r="P32" s="6"/>
      <c r="Q32" s="6"/>
      <c r="R32" s="4"/>
      <c r="S32" s="7"/>
      <c r="T32" s="18"/>
      <c r="U32" s="27"/>
    </row>
    <row r="33" spans="1:21" ht="15.75" x14ac:dyDescent="0.25">
      <c r="A33" s="23">
        <v>25</v>
      </c>
      <c r="B33" s="47" t="str">
        <f>'Расчет цены'!B33</f>
        <v>Карандаш чернографитный</v>
      </c>
      <c r="C33" s="31" t="str">
        <f>'Расчет цены'!C33</f>
        <v>шт.</v>
      </c>
      <c r="D33" s="49">
        <f>'Расчет цены'!D33</f>
        <v>50</v>
      </c>
      <c r="E33" s="10">
        <f>'Расчет цены'!E33</f>
        <v>19.53</v>
      </c>
      <c r="F33" s="10">
        <f t="shared" si="0"/>
        <v>976.5</v>
      </c>
      <c r="G33" s="10">
        <f>'Расчет цены'!F33</f>
        <v>16.98</v>
      </c>
      <c r="H33" s="10">
        <f t="shared" si="1"/>
        <v>849</v>
      </c>
      <c r="I33" s="10">
        <f>'Расчет цены'!G33</f>
        <v>18.68</v>
      </c>
      <c r="J33" s="13"/>
      <c r="K33" s="13"/>
      <c r="L33" s="14"/>
      <c r="M33" s="15"/>
      <c r="N33" s="55">
        <f t="shared" si="2"/>
        <v>934</v>
      </c>
      <c r="O33" s="5"/>
      <c r="P33" s="6"/>
      <c r="Q33" s="6"/>
      <c r="R33" s="4"/>
      <c r="S33" s="7"/>
      <c r="T33" s="18"/>
      <c r="U33" s="27"/>
    </row>
    <row r="34" spans="1:21" ht="15.75" x14ac:dyDescent="0.25">
      <c r="A34" s="23">
        <v>26</v>
      </c>
      <c r="B34" s="47" t="str">
        <f>'Расчет цены'!B34</f>
        <v>Скрепки металлические, 28 мм</v>
      </c>
      <c r="C34" s="31" t="str">
        <f>'Расчет цены'!C34</f>
        <v>упак.</v>
      </c>
      <c r="D34" s="49">
        <f>'Расчет цены'!D34</f>
        <v>5</v>
      </c>
      <c r="E34" s="10">
        <f>'Расчет цены'!E34</f>
        <v>69.930000000000007</v>
      </c>
      <c r="F34" s="10">
        <f t="shared" si="0"/>
        <v>349.65000000000003</v>
      </c>
      <c r="G34" s="10">
        <f>'Расчет цены'!F34</f>
        <v>60.81</v>
      </c>
      <c r="H34" s="10">
        <f t="shared" si="1"/>
        <v>304.05</v>
      </c>
      <c r="I34" s="10">
        <f>'Расчет цены'!G34</f>
        <v>66.89</v>
      </c>
      <c r="J34" s="13"/>
      <c r="K34" s="13"/>
      <c r="L34" s="14"/>
      <c r="M34" s="15"/>
      <c r="N34" s="55">
        <f t="shared" si="2"/>
        <v>334.45</v>
      </c>
      <c r="O34" s="5"/>
      <c r="P34" s="6"/>
      <c r="Q34" s="6"/>
      <c r="R34" s="4"/>
      <c r="S34" s="7"/>
      <c r="T34" s="18"/>
      <c r="U34" s="27"/>
    </row>
    <row r="35" spans="1:21" ht="15.75" x14ac:dyDescent="0.25">
      <c r="A35" s="23">
        <v>27</v>
      </c>
      <c r="B35" s="47" t="str">
        <f>'Расчет цены'!B35</f>
        <v>Скрепки металлические, 50 мм</v>
      </c>
      <c r="C35" s="31" t="str">
        <f>'Расчет цены'!C35</f>
        <v>упак.</v>
      </c>
      <c r="D35" s="49">
        <f>'Расчет цены'!D35</f>
        <v>5</v>
      </c>
      <c r="E35" s="10">
        <f>'Расчет цены'!E35</f>
        <v>110.97</v>
      </c>
      <c r="F35" s="10">
        <f t="shared" si="0"/>
        <v>554.85</v>
      </c>
      <c r="G35" s="10">
        <f>'Расчет цены'!F35</f>
        <v>96.5</v>
      </c>
      <c r="H35" s="10">
        <f t="shared" si="1"/>
        <v>482.5</v>
      </c>
      <c r="I35" s="10">
        <f>'Расчет цены'!G35</f>
        <v>106.15</v>
      </c>
      <c r="J35" s="13"/>
      <c r="K35" s="13"/>
      <c r="L35" s="14"/>
      <c r="M35" s="15"/>
      <c r="N35" s="55">
        <f t="shared" si="2"/>
        <v>530.75</v>
      </c>
      <c r="O35" s="5"/>
      <c r="P35" s="6"/>
      <c r="Q35" s="6"/>
      <c r="R35" s="4"/>
      <c r="S35" s="7"/>
      <c r="T35" s="18"/>
      <c r="U35" s="27"/>
    </row>
    <row r="36" spans="1:21" ht="15.75" x14ac:dyDescent="0.25">
      <c r="A36" s="23">
        <v>28</v>
      </c>
      <c r="B36" s="47" t="str">
        <f>'Расчет цены'!B36</f>
        <v>Клей канцелярский, тверый</v>
      </c>
      <c r="C36" s="31" t="str">
        <f>'Расчет цены'!C36</f>
        <v>шт.</v>
      </c>
      <c r="D36" s="49">
        <f>'Расчет цены'!D36</f>
        <v>6</v>
      </c>
      <c r="E36" s="10">
        <f>'Расчет цены'!E36</f>
        <v>62.55</v>
      </c>
      <c r="F36" s="10">
        <f t="shared" si="0"/>
        <v>375.29999999999995</v>
      </c>
      <c r="G36" s="10">
        <f>'Расчет цены'!F36</f>
        <v>54.39</v>
      </c>
      <c r="H36" s="10">
        <f t="shared" si="1"/>
        <v>326.34000000000003</v>
      </c>
      <c r="I36" s="10">
        <f>'Расчет цены'!G36</f>
        <v>59.83</v>
      </c>
      <c r="J36" s="13"/>
      <c r="K36" s="13"/>
      <c r="L36" s="14"/>
      <c r="M36" s="15"/>
      <c r="N36" s="55">
        <f t="shared" si="2"/>
        <v>358.98</v>
      </c>
      <c r="O36" s="5"/>
      <c r="P36" s="6"/>
      <c r="Q36" s="6"/>
      <c r="R36" s="4"/>
      <c r="S36" s="7"/>
      <c r="T36" s="18"/>
      <c r="U36" s="27"/>
    </row>
    <row r="37" spans="1:21" ht="15.75" x14ac:dyDescent="0.25">
      <c r="A37" s="23">
        <v>29</v>
      </c>
      <c r="B37" s="47" t="str">
        <f>'Расчет цены'!B37</f>
        <v>Клей канцелярский, ПВА, жидкий</v>
      </c>
      <c r="C37" s="31" t="str">
        <f>'Расчет цены'!C37</f>
        <v>шт.</v>
      </c>
      <c r="D37" s="49">
        <f>'Расчет цены'!D37</f>
        <v>6</v>
      </c>
      <c r="E37" s="10">
        <f>'Расчет цены'!E37</f>
        <v>55.2</v>
      </c>
      <c r="F37" s="10">
        <f t="shared" si="0"/>
        <v>331.20000000000005</v>
      </c>
      <c r="G37" s="10">
        <f>'Расчет цены'!F37</f>
        <v>48</v>
      </c>
      <c r="H37" s="10">
        <f t="shared" si="1"/>
        <v>288</v>
      </c>
      <c r="I37" s="10">
        <f>'Расчет цены'!G37</f>
        <v>52.8</v>
      </c>
      <c r="J37" s="13"/>
      <c r="K37" s="13"/>
      <c r="L37" s="14"/>
      <c r="M37" s="15"/>
      <c r="N37" s="55">
        <f t="shared" si="2"/>
        <v>316.79999999999995</v>
      </c>
      <c r="O37" s="5"/>
      <c r="P37" s="6"/>
      <c r="Q37" s="6"/>
      <c r="R37" s="4"/>
      <c r="S37" s="7"/>
      <c r="T37" s="18"/>
      <c r="U37" s="27"/>
    </row>
    <row r="38" spans="1:21" ht="15.75" x14ac:dyDescent="0.25">
      <c r="A38" s="23">
        <v>30</v>
      </c>
      <c r="B38" s="47" t="str">
        <f>'Расчет цены'!B38</f>
        <v>Степлер, № 24/6-23/24</v>
      </c>
      <c r="C38" s="31" t="str">
        <f>'Расчет цены'!C38</f>
        <v>шт.</v>
      </c>
      <c r="D38" s="49">
        <f>'Расчет цены'!D38</f>
        <v>1</v>
      </c>
      <c r="E38" s="10">
        <f>'Расчет цены'!E38</f>
        <v>1735.75</v>
      </c>
      <c r="F38" s="10">
        <f t="shared" si="0"/>
        <v>1735.75</v>
      </c>
      <c r="G38" s="10">
        <f>'Расчет цены'!F38</f>
        <v>1509.35</v>
      </c>
      <c r="H38" s="10">
        <f t="shared" si="1"/>
        <v>1509.35</v>
      </c>
      <c r="I38" s="10">
        <f>'Расчет цены'!G38</f>
        <v>1660.28</v>
      </c>
      <c r="J38" s="13"/>
      <c r="K38" s="13"/>
      <c r="L38" s="14"/>
      <c r="M38" s="15"/>
      <c r="N38" s="55">
        <f t="shared" si="2"/>
        <v>1660.28</v>
      </c>
      <c r="O38" s="5"/>
      <c r="P38" s="6"/>
      <c r="Q38" s="6"/>
      <c r="R38" s="4"/>
      <c r="S38" s="7"/>
      <c r="T38" s="18"/>
      <c r="U38" s="27"/>
    </row>
    <row r="39" spans="1:21" s="24" customFormat="1" ht="15.75" x14ac:dyDescent="0.25">
      <c r="A39" s="23">
        <v>31</v>
      </c>
      <c r="B39" s="47" t="str">
        <f>'Расчет цены'!B39</f>
        <v>Степлер № 24/6</v>
      </c>
      <c r="C39" s="31" t="str">
        <f>'Расчет цены'!C39</f>
        <v>шт.</v>
      </c>
      <c r="D39" s="49">
        <f>'Расчет цены'!D39</f>
        <v>4</v>
      </c>
      <c r="E39" s="10">
        <f>'Расчет цены'!E39</f>
        <v>217.8</v>
      </c>
      <c r="F39" s="10">
        <f t="shared" si="0"/>
        <v>871.2</v>
      </c>
      <c r="G39" s="10">
        <f>'Расчет цены'!F39</f>
        <v>189.39</v>
      </c>
      <c r="H39" s="10">
        <f t="shared" si="1"/>
        <v>757.56</v>
      </c>
      <c r="I39" s="10">
        <f>'Расчет цены'!G39</f>
        <v>208.33</v>
      </c>
      <c r="J39" s="13"/>
      <c r="K39" s="13"/>
      <c r="L39" s="14"/>
      <c r="M39" s="15"/>
      <c r="N39" s="55">
        <f t="shared" si="2"/>
        <v>833.32</v>
      </c>
      <c r="O39" s="36"/>
      <c r="P39" s="37"/>
      <c r="Q39" s="37"/>
      <c r="R39" s="38"/>
      <c r="S39" s="39"/>
      <c r="T39" s="18"/>
      <c r="U39" s="27"/>
    </row>
    <row r="40" spans="1:21" ht="15.75" x14ac:dyDescent="0.25">
      <c r="A40" s="23">
        <v>32</v>
      </c>
      <c r="B40" s="47" t="str">
        <f>'Расчет цены'!B40</f>
        <v>Степлер № 10</v>
      </c>
      <c r="C40" s="31" t="str">
        <f>'Расчет цены'!C40</f>
        <v>шт.</v>
      </c>
      <c r="D40" s="49">
        <f>'Расчет цены'!D40</f>
        <v>4</v>
      </c>
      <c r="E40" s="10">
        <f>'Расчет цены'!E40</f>
        <v>211.6</v>
      </c>
      <c r="F40" s="10">
        <f t="shared" si="0"/>
        <v>846.4</v>
      </c>
      <c r="G40" s="10">
        <f>'Расчет цены'!F40</f>
        <v>184</v>
      </c>
      <c r="H40" s="10">
        <f t="shared" si="1"/>
        <v>736</v>
      </c>
      <c r="I40" s="10">
        <f>'Расчет цены'!G40</f>
        <v>202.4</v>
      </c>
      <c r="J40" s="13"/>
      <c r="K40" s="13"/>
      <c r="L40" s="14"/>
      <c r="M40" s="15"/>
      <c r="N40" s="55">
        <f t="shared" si="2"/>
        <v>809.6</v>
      </c>
      <c r="O40" s="5"/>
      <c r="P40" s="6"/>
      <c r="Q40" s="6"/>
      <c r="R40" s="4"/>
      <c r="S40" s="7"/>
      <c r="T40" s="18"/>
      <c r="U40" s="27"/>
    </row>
    <row r="41" spans="1:21" ht="15.75" x14ac:dyDescent="0.25">
      <c r="A41" s="23">
        <v>33</v>
      </c>
      <c r="B41" s="47" t="str">
        <f>'Расчет цены'!B41</f>
        <v>Дырокол, 2 отв.</v>
      </c>
      <c r="C41" s="31" t="str">
        <f>'Расчет цены'!C41</f>
        <v>шт.</v>
      </c>
      <c r="D41" s="49">
        <f>'Расчет цены'!D41</f>
        <v>2</v>
      </c>
      <c r="E41" s="10">
        <f>'Расчет цены'!E41</f>
        <v>362.11</v>
      </c>
      <c r="F41" s="10">
        <f t="shared" si="0"/>
        <v>724.22</v>
      </c>
      <c r="G41" s="10">
        <f>'Расчет цены'!F41</f>
        <v>314.88</v>
      </c>
      <c r="H41" s="10">
        <f t="shared" si="1"/>
        <v>629.76</v>
      </c>
      <c r="I41" s="10">
        <f>'Расчет цены'!G41</f>
        <v>346.37</v>
      </c>
      <c r="J41" s="13"/>
      <c r="K41" s="13"/>
      <c r="L41" s="14"/>
      <c r="M41" s="15"/>
      <c r="N41" s="55">
        <f t="shared" si="2"/>
        <v>692.74</v>
      </c>
      <c r="O41" s="5"/>
      <c r="P41" s="6"/>
      <c r="Q41" s="6"/>
      <c r="R41" s="4"/>
      <c r="S41" s="7"/>
      <c r="T41" s="18"/>
      <c r="U41" s="27"/>
    </row>
    <row r="42" spans="1:21" ht="15.75" x14ac:dyDescent="0.25">
      <c r="A42" s="23">
        <v>34</v>
      </c>
      <c r="B42" s="47" t="str">
        <f>'Расчет цены'!B42</f>
        <v>Дырокол, 4 отв.</v>
      </c>
      <c r="C42" s="31" t="str">
        <f>'Расчет цены'!C42</f>
        <v>шт.</v>
      </c>
      <c r="D42" s="49">
        <f>'Расчет цены'!D42</f>
        <v>1</v>
      </c>
      <c r="E42" s="10">
        <f>'Расчет цены'!E42</f>
        <v>1127</v>
      </c>
      <c r="F42" s="10">
        <f t="shared" si="0"/>
        <v>1127</v>
      </c>
      <c r="G42" s="10">
        <f>'Расчет цены'!F42</f>
        <v>980</v>
      </c>
      <c r="H42" s="10">
        <f t="shared" si="1"/>
        <v>980</v>
      </c>
      <c r="I42" s="10">
        <f>'Расчет цены'!G42</f>
        <v>1078</v>
      </c>
      <c r="J42" s="13"/>
      <c r="K42" s="13"/>
      <c r="L42" s="14"/>
      <c r="M42" s="15"/>
      <c r="N42" s="55">
        <f t="shared" si="2"/>
        <v>1078</v>
      </c>
      <c r="O42" s="5"/>
      <c r="P42" s="6"/>
      <c r="Q42" s="6"/>
      <c r="R42" s="4"/>
      <c r="S42" s="7"/>
      <c r="T42" s="18"/>
      <c r="U42" s="27"/>
    </row>
    <row r="43" spans="1:21" ht="15.75" x14ac:dyDescent="0.25">
      <c r="A43" s="23">
        <v>35</v>
      </c>
      <c r="B43" s="47" t="str">
        <f>'Расчет цены'!B43</f>
        <v>Нож канцелярский, 18 мм, запасными лезвиями</v>
      </c>
      <c r="C43" s="31" t="str">
        <f>'Расчет цены'!C43</f>
        <v>шт.</v>
      </c>
      <c r="D43" s="49">
        <f>'Расчет цены'!D43</f>
        <v>4</v>
      </c>
      <c r="E43" s="10">
        <f>'Расчет цены'!E43</f>
        <v>241.5</v>
      </c>
      <c r="F43" s="10">
        <f t="shared" si="0"/>
        <v>966</v>
      </c>
      <c r="G43" s="10">
        <f>'Расчет цены'!F43</f>
        <v>210</v>
      </c>
      <c r="H43" s="10">
        <f t="shared" si="1"/>
        <v>840</v>
      </c>
      <c r="I43" s="10">
        <f>'Расчет цены'!G43</f>
        <v>231</v>
      </c>
      <c r="J43" s="13"/>
      <c r="K43" s="13"/>
      <c r="L43" s="14"/>
      <c r="M43" s="15"/>
      <c r="N43" s="55">
        <f t="shared" si="2"/>
        <v>924</v>
      </c>
      <c r="O43" s="5"/>
      <c r="P43" s="6"/>
      <c r="Q43" s="6"/>
      <c r="R43" s="4"/>
      <c r="S43" s="7"/>
      <c r="T43" s="18"/>
      <c r="U43" s="27"/>
    </row>
    <row r="44" spans="1:21" ht="15.75" x14ac:dyDescent="0.25">
      <c r="A44" s="23">
        <v>36</v>
      </c>
      <c r="B44" s="47" t="str">
        <f>'Расчет цены'!B44</f>
        <v>Папка пластиковая, зажим</v>
      </c>
      <c r="C44" s="31" t="str">
        <f>'Расчет цены'!C44</f>
        <v>шт.</v>
      </c>
      <c r="D44" s="49">
        <f>'Расчет цены'!D44</f>
        <v>10</v>
      </c>
      <c r="E44" s="10">
        <f>'Расчет цены'!E44</f>
        <v>251.39</v>
      </c>
      <c r="F44" s="10">
        <f t="shared" si="0"/>
        <v>2513.8999999999996</v>
      </c>
      <c r="G44" s="10">
        <f>'Расчет цены'!F44</f>
        <v>218.6</v>
      </c>
      <c r="H44" s="10">
        <f t="shared" si="1"/>
        <v>2186</v>
      </c>
      <c r="I44" s="10">
        <f>'Расчет цены'!G44</f>
        <v>240.46</v>
      </c>
      <c r="J44" s="13"/>
      <c r="K44" s="13"/>
      <c r="L44" s="14"/>
      <c r="M44" s="15"/>
      <c r="N44" s="55">
        <f t="shared" si="2"/>
        <v>2404.6</v>
      </c>
      <c r="O44" s="5"/>
      <c r="P44" s="6"/>
      <c r="Q44" s="6"/>
      <c r="R44" s="4"/>
      <c r="S44" s="7"/>
      <c r="T44" s="18"/>
      <c r="U44" s="27"/>
    </row>
    <row r="45" spans="1:21" ht="15.75" x14ac:dyDescent="0.25">
      <c r="A45" s="23">
        <v>37</v>
      </c>
      <c r="B45" s="47" t="str">
        <f>'Расчет цены'!B45</f>
        <v>Блокнот, ежедневник недатированный</v>
      </c>
      <c r="C45" s="31" t="str">
        <f>'Расчет цены'!C45</f>
        <v>шт.</v>
      </c>
      <c r="D45" s="49">
        <f>'Расчет цены'!D45</f>
        <v>5</v>
      </c>
      <c r="E45" s="10">
        <f>'Расчет цены'!E45</f>
        <v>387.03</v>
      </c>
      <c r="F45" s="10">
        <f t="shared" si="0"/>
        <v>1935.1499999999999</v>
      </c>
      <c r="G45" s="10">
        <f>'Расчет цены'!F45</f>
        <v>336.55</v>
      </c>
      <c r="H45" s="10">
        <f t="shared" si="1"/>
        <v>1682.75</v>
      </c>
      <c r="I45" s="10">
        <f>'Расчет цены'!G45</f>
        <v>370.21</v>
      </c>
      <c r="J45" s="13"/>
      <c r="K45" s="13"/>
      <c r="L45" s="14"/>
      <c r="M45" s="15"/>
      <c r="N45" s="55">
        <f t="shared" si="2"/>
        <v>1851.05</v>
      </c>
      <c r="O45" s="5"/>
      <c r="P45" s="6"/>
      <c r="Q45" s="6"/>
      <c r="R45" s="4"/>
      <c r="S45" s="7"/>
      <c r="T45" s="18"/>
      <c r="U45" s="27"/>
    </row>
    <row r="46" spans="1:21" ht="15.75" x14ac:dyDescent="0.25">
      <c r="A46" s="23">
        <v>38</v>
      </c>
      <c r="B46" s="47" t="str">
        <f>'Расчет цены'!B46</f>
        <v>Блоки для записей без клейкого края (проклеенный)</v>
      </c>
      <c r="C46" s="31" t="str">
        <f>'Расчет цены'!C46</f>
        <v>шт.</v>
      </c>
      <c r="D46" s="49">
        <f>'Расчет цены'!D46</f>
        <v>5</v>
      </c>
      <c r="E46" s="10">
        <f>'Расчет цены'!E46</f>
        <v>365.62</v>
      </c>
      <c r="F46" s="10">
        <f t="shared" si="0"/>
        <v>1828.1</v>
      </c>
      <c r="G46" s="10">
        <f>'Расчет цены'!F46</f>
        <v>317.93</v>
      </c>
      <c r="H46" s="10">
        <f t="shared" si="1"/>
        <v>1589.65</v>
      </c>
      <c r="I46" s="10">
        <f>'Расчет цены'!G46</f>
        <v>349.72</v>
      </c>
      <c r="J46" s="13"/>
      <c r="K46" s="13"/>
      <c r="L46" s="14"/>
      <c r="M46" s="15"/>
      <c r="N46" s="55">
        <f t="shared" si="2"/>
        <v>1748.6000000000001</v>
      </c>
      <c r="O46" s="5"/>
      <c r="P46" s="6"/>
      <c r="Q46" s="6"/>
      <c r="R46" s="4"/>
      <c r="S46" s="7"/>
      <c r="T46" s="18"/>
      <c r="U46" s="27"/>
    </row>
    <row r="47" spans="1:21" ht="15.75" x14ac:dyDescent="0.25">
      <c r="A47" s="23">
        <v>39</v>
      </c>
      <c r="B47" s="47" t="str">
        <f>'Расчет цены'!B47</f>
        <v>Блоки для записей без клейкого края</v>
      </c>
      <c r="C47" s="31" t="str">
        <f>'Расчет цены'!C47</f>
        <v>шт.</v>
      </c>
      <c r="D47" s="49">
        <f>'Расчет цены'!D47</f>
        <v>5</v>
      </c>
      <c r="E47" s="10">
        <f>'Расчет цены'!E47</f>
        <v>431.05</v>
      </c>
      <c r="F47" s="10">
        <f t="shared" si="0"/>
        <v>2155.25</v>
      </c>
      <c r="G47" s="10">
        <f>'Расчет цены'!F47</f>
        <v>374.83</v>
      </c>
      <c r="H47" s="10">
        <f t="shared" si="1"/>
        <v>1874.1499999999999</v>
      </c>
      <c r="I47" s="10">
        <f>'Расчет цены'!G47</f>
        <v>412.31</v>
      </c>
      <c r="J47" s="13"/>
      <c r="K47" s="13"/>
      <c r="L47" s="14"/>
      <c r="M47" s="15"/>
      <c r="N47" s="55">
        <f t="shared" si="2"/>
        <v>2061.5500000000002</v>
      </c>
      <c r="O47" s="5"/>
      <c r="P47" s="6"/>
      <c r="Q47" s="6"/>
      <c r="R47" s="4"/>
      <c r="S47" s="7"/>
      <c r="T47" s="18"/>
      <c r="U47" s="27"/>
    </row>
    <row r="48" spans="1:21" ht="15.75" x14ac:dyDescent="0.25">
      <c r="A48" s="23">
        <v>40</v>
      </c>
      <c r="B48" s="47" t="str">
        <f>'Расчет цены'!B48</f>
        <v>Скобы для степлера № 10</v>
      </c>
      <c r="C48" s="31" t="str">
        <f>'Расчет цены'!C48</f>
        <v>упак.</v>
      </c>
      <c r="D48" s="49">
        <f>'Расчет цены'!D48</f>
        <v>10</v>
      </c>
      <c r="E48" s="10">
        <f>'Расчет цены'!E48</f>
        <v>31.5</v>
      </c>
      <c r="F48" s="10">
        <f t="shared" si="0"/>
        <v>315</v>
      </c>
      <c r="G48" s="10">
        <f>'Расчет цены'!F48</f>
        <v>27.39</v>
      </c>
      <c r="H48" s="10">
        <f t="shared" si="1"/>
        <v>273.89999999999998</v>
      </c>
      <c r="I48" s="10">
        <f>'Расчет цены'!G48</f>
        <v>30.13</v>
      </c>
      <c r="J48" s="13"/>
      <c r="K48" s="13"/>
      <c r="L48" s="14"/>
      <c r="M48" s="15"/>
      <c r="N48" s="55">
        <f t="shared" si="2"/>
        <v>301.3</v>
      </c>
      <c r="O48" s="5"/>
      <c r="P48" s="6"/>
      <c r="Q48" s="6"/>
      <c r="R48" s="4"/>
      <c r="S48" s="7"/>
      <c r="T48" s="18"/>
      <c r="U48" s="27"/>
    </row>
    <row r="49" spans="1:22" ht="15.75" x14ac:dyDescent="0.25">
      <c r="A49" s="23">
        <v>41</v>
      </c>
      <c r="B49" s="47" t="str">
        <f>'Расчет цены'!B49</f>
        <v>Скобы для степлера № 24/6</v>
      </c>
      <c r="C49" s="31" t="str">
        <f>'Расчет цены'!C49</f>
        <v>упак.</v>
      </c>
      <c r="D49" s="49">
        <f>'Расчет цены'!D49</f>
        <v>10</v>
      </c>
      <c r="E49" s="10">
        <f>'Расчет цены'!E49</f>
        <v>52.35</v>
      </c>
      <c r="F49" s="10">
        <f t="shared" si="0"/>
        <v>523.5</v>
      </c>
      <c r="G49" s="10">
        <f>'Расчет цены'!F49</f>
        <v>45.52</v>
      </c>
      <c r="H49" s="10">
        <f t="shared" si="1"/>
        <v>455.20000000000005</v>
      </c>
      <c r="I49" s="10">
        <f>'Расчет цены'!G49</f>
        <v>50.07</v>
      </c>
      <c r="J49" s="13"/>
      <c r="K49" s="13"/>
      <c r="L49" s="14"/>
      <c r="M49" s="15"/>
      <c r="N49" s="55">
        <f t="shared" si="2"/>
        <v>500.7</v>
      </c>
      <c r="O49" s="5"/>
      <c r="P49" s="6"/>
      <c r="Q49" s="6"/>
      <c r="R49" s="4"/>
      <c r="S49" s="7"/>
      <c r="T49" s="18"/>
      <c r="U49" s="27"/>
    </row>
    <row r="50" spans="1:22" ht="15.75" x14ac:dyDescent="0.25">
      <c r="A50" s="23">
        <v>42</v>
      </c>
      <c r="B50" s="47" t="str">
        <f>'Расчет цены'!B50</f>
        <v>Скобы для степлера № 23/13</v>
      </c>
      <c r="C50" s="31" t="str">
        <f>'Расчет цены'!C50</f>
        <v>упак.</v>
      </c>
      <c r="D50" s="49">
        <f>'Расчет цены'!D50</f>
        <v>1</v>
      </c>
      <c r="E50" s="10">
        <f>'Расчет цены'!E50</f>
        <v>292.01</v>
      </c>
      <c r="F50" s="10">
        <f t="shared" si="0"/>
        <v>292.01</v>
      </c>
      <c r="G50" s="10">
        <f>'Расчет цены'!F50</f>
        <v>253.92</v>
      </c>
      <c r="H50" s="10">
        <f t="shared" si="1"/>
        <v>253.92</v>
      </c>
      <c r="I50" s="10">
        <f>'Расчет цены'!G50</f>
        <v>279.31</v>
      </c>
      <c r="J50" s="13"/>
      <c r="K50" s="13"/>
      <c r="L50" s="14"/>
      <c r="M50" s="15"/>
      <c r="N50" s="55">
        <f t="shared" si="2"/>
        <v>279.31</v>
      </c>
      <c r="O50" s="5"/>
      <c r="P50" s="6"/>
      <c r="Q50" s="6"/>
      <c r="R50" s="4"/>
      <c r="S50" s="7"/>
      <c r="T50" s="18"/>
      <c r="U50" s="27"/>
    </row>
    <row r="51" spans="1:22" ht="15.75" x14ac:dyDescent="0.25">
      <c r="A51" s="23">
        <v>43</v>
      </c>
      <c r="B51" s="47" t="str">
        <f>'Расчет цены'!B51</f>
        <v>Конверт почтовый бумажный, C4</v>
      </c>
      <c r="C51" s="31" t="str">
        <f>'Расчет цены'!C51</f>
        <v>шт.</v>
      </c>
      <c r="D51" s="49">
        <f>'Расчет цены'!D51</f>
        <v>50</v>
      </c>
      <c r="E51" s="10">
        <f>'Расчет цены'!E51</f>
        <v>13.75</v>
      </c>
      <c r="F51" s="10">
        <f t="shared" si="0"/>
        <v>687.5</v>
      </c>
      <c r="G51" s="10">
        <f>'Расчет цены'!F51</f>
        <v>11.96</v>
      </c>
      <c r="H51" s="10">
        <f t="shared" si="1"/>
        <v>598</v>
      </c>
      <c r="I51" s="10">
        <f>'Расчет цены'!G51</f>
        <v>13.16</v>
      </c>
      <c r="J51" s="13"/>
      <c r="K51" s="13"/>
      <c r="L51" s="14"/>
      <c r="M51" s="15"/>
      <c r="N51" s="55">
        <f t="shared" si="2"/>
        <v>658</v>
      </c>
      <c r="O51" s="5"/>
      <c r="P51" s="6"/>
      <c r="Q51" s="6"/>
      <c r="R51" s="4"/>
      <c r="S51" s="7"/>
      <c r="T51" s="18"/>
      <c r="U51" s="27"/>
    </row>
    <row r="52" spans="1:22" ht="15.75" x14ac:dyDescent="0.25">
      <c r="A52" s="23"/>
      <c r="B52" s="47">
        <f>'Расчет цены'!B52</f>
        <v>0</v>
      </c>
      <c r="C52" s="31">
        <f>'Расчет цены'!C52</f>
        <v>0</v>
      </c>
      <c r="D52" s="49">
        <f>'Расчет цены'!D52</f>
        <v>0</v>
      </c>
      <c r="E52" s="10">
        <f>'Расчет цены'!E52</f>
        <v>0</v>
      </c>
      <c r="F52" s="10">
        <f t="shared" si="0"/>
        <v>0</v>
      </c>
      <c r="G52" s="10">
        <f>'Расчет цены'!F52</f>
        <v>0</v>
      </c>
      <c r="H52" s="10">
        <f t="shared" si="1"/>
        <v>0</v>
      </c>
      <c r="I52" s="10">
        <f>'Расчет цены'!G52</f>
        <v>0</v>
      </c>
      <c r="J52" s="13"/>
      <c r="K52" s="13"/>
      <c r="L52" s="14"/>
      <c r="M52" s="15"/>
      <c r="N52" s="55">
        <f t="shared" si="2"/>
        <v>0</v>
      </c>
      <c r="O52" s="5"/>
      <c r="P52" s="6"/>
      <c r="Q52" s="6"/>
      <c r="R52" s="4"/>
      <c r="S52" s="7"/>
      <c r="T52" s="18"/>
      <c r="U52" s="27"/>
    </row>
    <row r="53" spans="1:22" ht="15.75" x14ac:dyDescent="0.25">
      <c r="A53" s="23"/>
      <c r="B53" s="47"/>
      <c r="C53" s="31"/>
      <c r="D53" s="49"/>
      <c r="E53" s="10"/>
      <c r="F53" s="10"/>
      <c r="G53" s="10"/>
      <c r="H53" s="10"/>
      <c r="I53" s="10"/>
      <c r="J53" s="13"/>
      <c r="K53" s="13"/>
      <c r="L53" s="14"/>
      <c r="M53" s="15"/>
      <c r="N53" s="55"/>
      <c r="O53" s="5"/>
      <c r="P53" s="6"/>
      <c r="Q53" s="6"/>
      <c r="R53" s="4"/>
      <c r="S53" s="7"/>
      <c r="T53" s="18"/>
      <c r="U53" s="27"/>
    </row>
    <row r="54" spans="1:22" s="71" customFormat="1" ht="15.75" x14ac:dyDescent="0.25">
      <c r="A54" s="58"/>
      <c r="B54" s="59"/>
      <c r="C54" s="60"/>
      <c r="D54" s="61"/>
      <c r="E54" s="62"/>
      <c r="F54" s="62">
        <f>SUM(F9:F53)</f>
        <v>82498.239999999991</v>
      </c>
      <c r="G54" s="62"/>
      <c r="H54" s="62">
        <f>SUM(H9:H53)</f>
        <v>71744.729999999981</v>
      </c>
      <c r="I54" s="62"/>
      <c r="J54" s="63"/>
      <c r="K54" s="63"/>
      <c r="L54" s="64"/>
      <c r="M54" s="65"/>
      <c r="N54" s="66">
        <f>SUM(N9:N53)</f>
        <v>78914.280000000028</v>
      </c>
      <c r="O54" s="67"/>
      <c r="P54" s="68"/>
      <c r="Q54" s="68"/>
      <c r="R54" s="69"/>
      <c r="S54" s="70"/>
      <c r="T54" s="56"/>
      <c r="U54" s="57"/>
    </row>
    <row r="55" spans="1:22" ht="18.75" x14ac:dyDescent="0.3">
      <c r="A55" s="12"/>
      <c r="B55" s="30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5"/>
      <c r="U55" s="17">
        <f>SUM(U9:U54)</f>
        <v>0</v>
      </c>
      <c r="V55" s="26"/>
    </row>
    <row r="56" spans="1:22" ht="47.25" customHeight="1" x14ac:dyDescent="0.2">
      <c r="B56" s="77" t="s">
        <v>17</v>
      </c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</row>
    <row r="57" spans="1:22" x14ac:dyDescent="0.2">
      <c r="D57" s="2"/>
      <c r="E57" s="3"/>
      <c r="F57" s="3"/>
      <c r="G57" s="3"/>
      <c r="H57" s="3"/>
      <c r="I57" s="3"/>
      <c r="J57" s="3"/>
      <c r="K57" s="3"/>
      <c r="L57" s="3"/>
      <c r="M57" s="3"/>
      <c r="N57" s="53"/>
    </row>
    <row r="58" spans="1:22" x14ac:dyDescent="0.2">
      <c r="D58" s="2"/>
      <c r="E58" s="3"/>
      <c r="F58" s="3"/>
      <c r="G58" s="3"/>
      <c r="H58" s="3"/>
      <c r="I58" s="3"/>
      <c r="J58" s="3"/>
      <c r="K58" s="3"/>
      <c r="L58" s="3"/>
      <c r="M58" s="3"/>
      <c r="N58" s="53"/>
      <c r="U58" s="26"/>
    </row>
    <row r="59" spans="1:22" x14ac:dyDescent="0.2">
      <c r="D59" s="2"/>
      <c r="E59" s="3"/>
      <c r="F59" s="3"/>
      <c r="G59" s="3"/>
      <c r="H59" s="3"/>
      <c r="I59" s="3"/>
      <c r="J59" s="3"/>
      <c r="K59" s="3"/>
      <c r="L59" s="3"/>
      <c r="M59" s="3"/>
      <c r="N59" s="53"/>
    </row>
    <row r="60" spans="1:22" ht="15.75" x14ac:dyDescent="0.25">
      <c r="B60" s="76"/>
      <c r="C60" s="76"/>
      <c r="D60" s="2"/>
      <c r="E60" s="3"/>
      <c r="F60" s="3"/>
      <c r="G60" s="3"/>
      <c r="H60" s="3"/>
      <c r="I60" s="3"/>
      <c r="J60" s="3"/>
      <c r="K60" s="3"/>
      <c r="L60" s="3"/>
      <c r="M60" s="3"/>
      <c r="N60" s="53"/>
    </row>
    <row r="61" spans="1:22" x14ac:dyDescent="0.2">
      <c r="D61" s="2"/>
      <c r="E61" s="3"/>
      <c r="F61" s="3"/>
      <c r="G61" s="3"/>
      <c r="H61" s="3"/>
      <c r="I61" s="3"/>
      <c r="J61" s="3"/>
      <c r="K61" s="3"/>
      <c r="L61" s="3"/>
      <c r="M61" s="3"/>
      <c r="N61" s="53"/>
    </row>
    <row r="62" spans="1:22" x14ac:dyDescent="0.25">
      <c r="B62" s="28" t="s">
        <v>32</v>
      </c>
      <c r="C62" s="8"/>
      <c r="D62" s="45"/>
      <c r="E62" s="78" t="s">
        <v>33</v>
      </c>
      <c r="F62" s="78"/>
      <c r="G62" s="78"/>
      <c r="H62" s="78"/>
      <c r="I62" s="78"/>
      <c r="J62" s="3"/>
      <c r="K62" s="3"/>
      <c r="L62" s="3"/>
      <c r="M62" s="3"/>
      <c r="N62" s="53"/>
    </row>
    <row r="63" spans="1:22" x14ac:dyDescent="0.25">
      <c r="B63" s="29" t="s">
        <v>24</v>
      </c>
      <c r="C63" s="72" t="s">
        <v>25</v>
      </c>
      <c r="D63" s="72"/>
      <c r="E63" s="73" t="s">
        <v>26</v>
      </c>
      <c r="F63" s="73"/>
      <c r="G63" s="73"/>
      <c r="H63" s="73"/>
      <c r="I63" s="73"/>
      <c r="J63" s="3"/>
      <c r="K63" s="3"/>
      <c r="L63" s="3"/>
      <c r="M63" s="3"/>
      <c r="N63" s="53"/>
      <c r="U63" s="11"/>
    </row>
    <row r="64" spans="1:22" x14ac:dyDescent="0.2">
      <c r="B64" s="40"/>
      <c r="C64" s="41"/>
      <c r="D64" s="42"/>
      <c r="E64" s="43"/>
      <c r="F64" s="43"/>
      <c r="G64" s="43"/>
      <c r="H64" s="43"/>
      <c r="I64" s="43"/>
      <c r="J64" s="3"/>
      <c r="K64" s="3"/>
      <c r="L64" s="3"/>
      <c r="M64" s="3"/>
      <c r="N64" s="53"/>
    </row>
    <row r="65" spans="2:14" x14ac:dyDescent="0.2">
      <c r="B65" s="44" t="s">
        <v>27</v>
      </c>
      <c r="C65" s="41"/>
      <c r="D65" s="42"/>
      <c r="E65" s="43"/>
      <c r="F65" s="43"/>
      <c r="G65" s="43"/>
      <c r="H65" s="43"/>
      <c r="I65" s="43"/>
      <c r="J65" s="3"/>
      <c r="K65" s="3"/>
      <c r="L65" s="3"/>
      <c r="M65" s="3"/>
      <c r="N65" s="53"/>
    </row>
    <row r="66" spans="2:14" x14ac:dyDescent="0.2">
      <c r="D66" s="2"/>
      <c r="E66" s="3"/>
      <c r="F66" s="3"/>
      <c r="G66" s="3"/>
      <c r="H66" s="3"/>
      <c r="I66" s="3"/>
      <c r="J66" s="3"/>
      <c r="K66" s="3"/>
      <c r="L66" s="3"/>
      <c r="M66" s="3"/>
      <c r="N66" s="53"/>
    </row>
    <row r="67" spans="2:14" x14ac:dyDescent="0.2">
      <c r="D67" s="2"/>
      <c r="E67" s="3"/>
      <c r="F67" s="3"/>
      <c r="G67" s="3"/>
      <c r="H67" s="3"/>
      <c r="I67" s="3"/>
      <c r="J67" s="3"/>
      <c r="K67" s="3"/>
      <c r="L67" s="3"/>
      <c r="M67" s="3"/>
      <c r="N67" s="53"/>
    </row>
    <row r="68" spans="2:14" x14ac:dyDescent="0.2">
      <c r="D68" s="2"/>
      <c r="E68" s="3"/>
      <c r="F68" s="3"/>
      <c r="G68" s="3"/>
      <c r="H68" s="3"/>
      <c r="I68" s="3"/>
      <c r="J68" s="3"/>
      <c r="K68" s="3"/>
      <c r="L68" s="3"/>
      <c r="M68" s="3"/>
      <c r="N68" s="53"/>
    </row>
    <row r="69" spans="2:14" x14ac:dyDescent="0.2">
      <c r="D69" s="2"/>
      <c r="E69" s="3"/>
      <c r="F69" s="3"/>
      <c r="G69" s="3"/>
      <c r="H69" s="3"/>
      <c r="I69" s="3"/>
      <c r="J69" s="3"/>
      <c r="K69" s="3"/>
      <c r="L69" s="3"/>
      <c r="M69" s="3"/>
      <c r="N69" s="53"/>
    </row>
    <row r="70" spans="2:14" x14ac:dyDescent="0.2">
      <c r="D70" s="2"/>
      <c r="E70" s="3"/>
      <c r="F70" s="3"/>
      <c r="G70" s="3"/>
      <c r="H70" s="3"/>
      <c r="I70" s="3"/>
      <c r="J70" s="3"/>
      <c r="K70" s="3"/>
      <c r="L70" s="3"/>
      <c r="M70" s="3"/>
      <c r="N70" s="53"/>
    </row>
    <row r="71" spans="2:14" x14ac:dyDescent="0.2">
      <c r="D71" s="2"/>
      <c r="E71" s="3"/>
      <c r="F71" s="3"/>
      <c r="G71" s="3"/>
      <c r="H71" s="3"/>
      <c r="I71" s="3"/>
      <c r="J71" s="3"/>
      <c r="K71" s="3"/>
      <c r="L71" s="3"/>
      <c r="M71" s="3"/>
      <c r="N71" s="53"/>
    </row>
    <row r="72" spans="2:14" x14ac:dyDescent="0.2">
      <c r="D72" s="2"/>
      <c r="E72" s="3"/>
      <c r="F72" s="3"/>
      <c r="G72" s="3"/>
      <c r="H72" s="3"/>
      <c r="I72" s="3"/>
      <c r="J72" s="3"/>
      <c r="K72" s="3"/>
      <c r="L72" s="3"/>
      <c r="M72" s="3"/>
      <c r="N72" s="53"/>
    </row>
    <row r="73" spans="2:14" x14ac:dyDescent="0.2">
      <c r="D73" s="2"/>
      <c r="E73" s="3"/>
      <c r="F73" s="3"/>
      <c r="G73" s="3"/>
      <c r="H73" s="3"/>
      <c r="I73" s="3"/>
      <c r="J73" s="3"/>
      <c r="K73" s="3"/>
      <c r="L73" s="3"/>
      <c r="M73" s="3"/>
      <c r="N73" s="53"/>
    </row>
    <row r="74" spans="2:14" x14ac:dyDescent="0.2">
      <c r="D74" s="2"/>
      <c r="E74" s="3"/>
      <c r="F74" s="3"/>
      <c r="G74" s="3"/>
      <c r="H74" s="3"/>
      <c r="I74" s="3"/>
      <c r="J74" s="3"/>
      <c r="K74" s="3"/>
      <c r="L74" s="3"/>
      <c r="M74" s="3"/>
      <c r="N74" s="53"/>
    </row>
    <row r="75" spans="2:14" x14ac:dyDescent="0.2">
      <c r="D75" s="2"/>
      <c r="E75" s="3"/>
      <c r="F75" s="3"/>
      <c r="G75" s="3"/>
      <c r="H75" s="3"/>
      <c r="I75" s="3"/>
      <c r="J75" s="3"/>
      <c r="K75" s="3"/>
      <c r="L75" s="3"/>
      <c r="M75" s="3"/>
      <c r="N75" s="53"/>
    </row>
    <row r="76" spans="2:14" x14ac:dyDescent="0.2">
      <c r="D76" s="2"/>
      <c r="E76" s="3"/>
      <c r="F76" s="3"/>
      <c r="G76" s="3"/>
      <c r="H76" s="3"/>
      <c r="I76" s="3"/>
      <c r="J76" s="3"/>
      <c r="K76" s="3"/>
      <c r="L76" s="3"/>
      <c r="M76" s="3"/>
      <c r="N76" s="53"/>
    </row>
    <row r="77" spans="2:14" x14ac:dyDescent="0.2">
      <c r="D77" s="2"/>
      <c r="E77" s="3"/>
      <c r="F77" s="3"/>
      <c r="G77" s="3"/>
      <c r="H77" s="3"/>
      <c r="I77" s="3"/>
      <c r="J77" s="3"/>
      <c r="K77" s="3"/>
      <c r="L77" s="3"/>
      <c r="M77" s="3"/>
      <c r="N77" s="53"/>
    </row>
    <row r="78" spans="2:14" x14ac:dyDescent="0.2">
      <c r="D78" s="2"/>
      <c r="E78" s="3"/>
      <c r="F78" s="3"/>
      <c r="G78" s="3"/>
      <c r="H78" s="3"/>
      <c r="I78" s="3"/>
      <c r="J78" s="3"/>
      <c r="K78" s="3"/>
      <c r="L78" s="3"/>
      <c r="M78" s="3"/>
      <c r="N78" s="53"/>
    </row>
    <row r="79" spans="2:14" x14ac:dyDescent="0.2">
      <c r="D79" s="2"/>
      <c r="E79" s="3"/>
      <c r="F79" s="3"/>
      <c r="G79" s="3"/>
      <c r="H79" s="3"/>
      <c r="I79" s="3"/>
      <c r="J79" s="3"/>
      <c r="K79" s="3"/>
      <c r="L79" s="3"/>
      <c r="M79" s="3"/>
      <c r="N79" s="53"/>
    </row>
  </sheetData>
  <mergeCells count="21">
    <mergeCell ref="A6:U6"/>
    <mergeCell ref="R1:U1"/>
    <mergeCell ref="A2:U2"/>
    <mergeCell ref="A3:U3"/>
    <mergeCell ref="A4:U4"/>
    <mergeCell ref="A5:U5"/>
    <mergeCell ref="R7:U7"/>
    <mergeCell ref="C55:T55"/>
    <mergeCell ref="B56:U56"/>
    <mergeCell ref="B60:C60"/>
    <mergeCell ref="A7:A8"/>
    <mergeCell ref="B7:B8"/>
    <mergeCell ref="C7:C8"/>
    <mergeCell ref="D7:D8"/>
    <mergeCell ref="E7:J7"/>
    <mergeCell ref="K7:L7"/>
    <mergeCell ref="E62:I62"/>
    <mergeCell ref="C63:D63"/>
    <mergeCell ref="E63:I63"/>
    <mergeCell ref="M7:M8"/>
    <mergeCell ref="O7:Q7"/>
  </mergeCells>
  <conditionalFormatting sqref="Q9:Q54">
    <cfRule type="cellIs" dxfId="0" priority="1" operator="greaterThan">
      <formula>33</formula>
    </cfRule>
  </conditionalFormatting>
  <pageMargins left="0.25" right="0.25" top="0.75" bottom="0.75" header="0.3" footer="0.3"/>
  <pageSetup paperSize="9" scale="54" fitToHeight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ПРПСО</dc:creator>
  <cp:lastModifiedBy>admin</cp:lastModifiedBy>
  <cp:lastPrinted>2026-05-07T13:00:11Z</cp:lastPrinted>
  <dcterms:created xsi:type="dcterms:W3CDTF">2014-01-15T18:15:09Z</dcterms:created>
  <dcterms:modified xsi:type="dcterms:W3CDTF">2026-05-27T06:51:56Z</dcterms:modified>
</cp:coreProperties>
</file>