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1475" yWindow="-30" windowWidth="15675" windowHeight="1197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Лист1!$A$1:$M$15</definedName>
  </definedNames>
  <calcPr calcId="145621"/>
</workbook>
</file>

<file path=xl/calcChain.xml><?xml version="1.0" encoding="utf-8"?>
<calcChain xmlns="http://schemas.openxmlformats.org/spreadsheetml/2006/main">
  <c r="F11" i="1" l="1"/>
  <c r="K11" i="1" l="1"/>
  <c r="J11" i="1"/>
  <c r="E12" i="1"/>
  <c r="M13" i="1" l="1"/>
  <c r="M11" i="1"/>
  <c r="M12" i="1" s="1"/>
  <c r="F12" i="1"/>
  <c r="O12" i="1" s="1"/>
</calcChain>
</file>

<file path=xl/sharedStrings.xml><?xml version="1.0" encoding="utf-8"?>
<sst xmlns="http://schemas.openxmlformats.org/spreadsheetml/2006/main" count="29" uniqueCount="29">
  <si>
    <t>№ п/п</t>
  </si>
  <si>
    <t>Наименование объекта</t>
  </si>
  <si>
    <t>Адрес</t>
  </si>
  <si>
    <t>Вид охраны</t>
  </si>
  <si>
    <t>Среднее количество часов охраны в месяц</t>
  </si>
  <si>
    <t>ОБОСНОВАНИЕ НАЧАЛЬНОЙ (МАКСИМАЛЬНОЙ) ЦЕНЫ КОНТРАКТА</t>
  </si>
  <si>
    <t>Среднее квадратичное отклонение</t>
  </si>
  <si>
    <t xml:space="preserve">Средняя арифметическая цена за единицу    </t>
  </si>
  <si>
    <t xml:space="preserve">Коэффициент вариации цен       </t>
  </si>
  <si>
    <t>Ф.И.О. исполнителя:</t>
  </si>
  <si>
    <t>Ромашин В.О.</t>
  </si>
  <si>
    <t>445371 (1195)</t>
  </si>
  <si>
    <t>Количество часов охраны на срок действия контракта</t>
  </si>
  <si>
    <t>Предмет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</si>
  <si>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</si>
  <si>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</t>
  </si>
  <si>
    <t>в соответствии с Описанием объекта закупки</t>
  </si>
  <si>
    <t xml:space="preserve">В соответствии с частью 22 статьи 22 Закона N 44-ФЗ и пунктом 1 постановления Правительства Российской Федерации от 8 мая 2020 г. N 645 приказом Федеральной службы войск национальной гвардии Российской Федерации от 15 февраля 2021 г. N 45 утвержден Порядок, устанавливающий единые правила расчета заказчиком НМЦК, начальной цены единицы товара, работы, услуги при осуществлении закупок охранных услуг частными охранными организациями и юридическими лицами с особыми уставными задачами по охране. 
Таким образом, начальная (максимальная) цена контракта на оказание услуг по охране рассчитывается Заказчиком в соответствии с порядком, установленным положениями Приказа Росгвардии от 15.02.2021 № 45.
Расчет начальной (максимальной) цены контракта произведен Заказчиком в соответствии с положениями Приказа Росгвардии от 15.02.2021 № 45 по формуле пункта 2 Приказа Росгвардии от 15.02.2021 № 45:
Поскольку оказание услуг охраны не предусматривает постов охраны, то показатели Си, Ки, КР, П не рассчитываются. Показатель СЗЖ также не рассчитывается по причине отсутствия услуг по защите жизни и здоровья граждан в рамках настоящей закупки.
Таким образом, в рассматриваемом случае формула расчет начальной (максимальной) цены контракта примет следующий вид:
 , где:    НМЦК = Стсо  * Iинфл + НДС
Iинфл - индекс потребительских цен на прочие услуги, принимаемый в соответствии с публикуемыми Минэкономразвития России прогнозами социально-экономического развития Российской Федерации.
НДС - налог на добавленную стоимость.
В соответствии с подпунктом 6.1 пункта 6 Приказа Росгвардии от 15.02.2021 № 45:
 где: Стсо = Ср*Кр + Сп * Кп + Сэо * Кэо + См * Км + Со
Ср - услуги по реагированию. Определяются в соответствии с пунктом 7 Приказа Росгвардии от 15.02.2021 № 45 без учета НДС;
Кр - объем оказания услуг по реагированию, предусмотренный контрактом;
Сп - работы по проектированию. Определяются в соответствии с пунктом 7 Приказа Росгвардии от 15.02.2021 № 45 без учета НДС;
Кп - объем выполнения работ по проектированию, предусмотренный контрактом;
Сэо - услуги по эксплуатационному обслуживанию. Определяются в соответствии с пунктом 7 Приказа Росгвардии от 15.02.2021 № 45 без учета НДС;
Кэо - объем оказания услуг по эксплуатационному обслуживанию, предусмотренный контрактом;
См - работы по монтажу. Определяются в соответствии с пунктом 7 Приказа Росгвардии от 15.02.2021 № 45 без учета НДС;
Км - объем выполнения работ по монтажу, предусмотренный контрактом;
Со - цена оборудования технических средств охраны, поставляемого заказчику, в случае если поставка такого оборудования предусмотрена контрактом. Определяется в соответствии с пунктом 7 Приказа Росгвардии от 15.02.2021 № 45 без учета НДС.
В соответствии с пунктом 7 Приказа Росгвардии от 15.02.2021 № 45 для целей получения необходимой информации о стоимости услуг по реагированию (СР) Заказчиком направлялись запросы о предоставлении информации о стоимости услуг исполнителям, оказывающим услуги, соответствующие предмету закупки, и информация о которых имеется в свободном доступе, а также использовалась информация о стоимости услуг, соответствующих предмету закупки, содержащаяся в реестре контрактов, заключенных заказчиками.
Полученная информация приведена в таблице № 1 ниже по тексту настоящего расчета.
</t>
  </si>
  <si>
    <t>Информация о стоимости услуг</t>
  </si>
  <si>
    <t>НМЦК, руб.</t>
  </si>
  <si>
    <t>опс</t>
  </si>
  <si>
    <t>Гараж</t>
  </si>
  <si>
    <t>Информация из реестра контрактов, заключенных заказчиками (Реестровый номер контракта
0106100002022000029)</t>
  </si>
  <si>
    <t>Информация из реестра контрактов, заключенных заказчиками (Реестровый номер контракта
№ 0106100002020000052)</t>
  </si>
  <si>
    <t>Республика Карелия, г. Медвежьегорск, ул. М. Горького</t>
  </si>
  <si>
    <t>В целях исключения возможности закупки услуг идентичного объема и качества по более высокой цене, начальная (максимальная) цена контракта принята в значении минимальной цены коммерческого предложения в  пределах доведенных лимитов бюджетных обязательств</t>
  </si>
  <si>
    <t>Начальная максимальная цена контракта – 28916,16 (двадцать восемь тысяч девятьсот шестнадцать рублей 16 копеек)</t>
  </si>
  <si>
    <t>Оказание охранных услуг в помещении УФНС России по Республике Карелия, расположенном по адресу: Республика Карелия, г. Медвежьегорск, ул. М. Горького (гараж)</t>
  </si>
  <si>
    <t xml:space="preserve">Коммерческое предложение №1 (вх. № 032347 от 05.08.2026)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</si>
</sst>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0"/>
      <name val="Calibri"/>
      <family val="2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top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0" xfId="0" applyFont="1"/>
    <xf numFmtId="2" fontId="3" fillId="0" borderId="0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vertical="center"/>
    </xf>
    <xf numFmtId="2" fontId="0" fillId="0" borderId="0" xfId="0" applyNumberFormat="1"/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10" fontId="9" fillId="0" borderId="4" xfId="0" applyNumberFormat="1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460375</xdr:colOff>
      <xdr:row>5</xdr:row>
      <xdr:rowOff>1452562</xdr:rowOff>
    </xdr:from>
    <xdr:to>
      <xdr:col>7</xdr:col>
      <xdr:colOff>1047750</xdr:colOff>
      <xdr:row>5</xdr:row>
      <xdr:rowOff>2001202</xdr:rowOff>
    </xdr:to>
    <xdr:pic>
      <xdr:nvPicPr>
        <xdr:cNvPr id="5" name="Консультант Плюс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2524125"/>
          <a:ext cx="4572000" cy="548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tabSelected="1" topLeftCell="A7" zoomScaleNormal="100" workbookViewId="0">
      <selection activeCell="G10" sqref="G10"/>
    </sheetView>
  </sheetViews>
  <sheetFormatPr defaultRowHeight="15" x14ac:dyDescent="0.25"/>
  <cols>
    <col min="1" max="1" width="6.5703125" customWidth="1"/>
    <col min="2" max="2" width="15.140625" customWidth="1"/>
    <col min="3" max="3" width="20.85546875" customWidth="1"/>
    <col min="7" max="7" width="11.42578125" customWidth="1"/>
    <col min="8" max="8" width="19.5703125" customWidth="1"/>
    <col min="9" max="9" width="18.85546875" customWidth="1"/>
    <col min="10" max="11" width="11" customWidth="1"/>
    <col min="12" max="12" width="11.42578125" hidden="1" customWidth="1"/>
    <col min="13" max="13" width="15.28515625" customWidth="1"/>
    <col min="14" max="14" width="14.140625" customWidth="1"/>
    <col min="15" max="15" width="16" customWidth="1"/>
  </cols>
  <sheetData>
    <row r="1" spans="1:23" x14ac:dyDescent="0.25">
      <c r="J1" s="28"/>
      <c r="K1" s="28"/>
      <c r="L1" s="28"/>
      <c r="M1" s="28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37" t="s">
        <v>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2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23" ht="35.25" customHeight="1" x14ac:dyDescent="0.25">
      <c r="A4" s="30" t="s">
        <v>13</v>
      </c>
      <c r="B4" s="30"/>
      <c r="C4" s="31" t="s">
        <v>27</v>
      </c>
      <c r="D4" s="32"/>
      <c r="E4" s="32"/>
      <c r="F4" s="32"/>
      <c r="G4" s="32"/>
      <c r="H4" s="32"/>
      <c r="I4" s="32"/>
      <c r="J4" s="32"/>
      <c r="K4" s="32"/>
      <c r="L4" s="32"/>
      <c r="M4" s="33"/>
    </row>
    <row r="5" spans="1:23" ht="28.5" customHeight="1" x14ac:dyDescent="0.25">
      <c r="A5" s="30" t="s">
        <v>14</v>
      </c>
      <c r="B5" s="30"/>
      <c r="C5" s="34" t="s">
        <v>16</v>
      </c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23" ht="409.5" customHeight="1" x14ac:dyDescent="0.25">
      <c r="A6" s="35" t="s">
        <v>15</v>
      </c>
      <c r="B6" s="35"/>
      <c r="C6" s="36" t="s">
        <v>17</v>
      </c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23" ht="66" customHeight="1" x14ac:dyDescent="0.25">
      <c r="A7" s="35"/>
      <c r="B7" s="35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</row>
    <row r="9" spans="1:23" ht="31.5" customHeight="1" x14ac:dyDescent="0.25">
      <c r="A9" s="23" t="s">
        <v>0</v>
      </c>
      <c r="B9" s="23" t="s">
        <v>1</v>
      </c>
      <c r="C9" s="23" t="s">
        <v>2</v>
      </c>
      <c r="D9" s="23" t="s">
        <v>3</v>
      </c>
      <c r="E9" s="23" t="s">
        <v>4</v>
      </c>
      <c r="F9" s="23" t="s">
        <v>12</v>
      </c>
      <c r="G9" s="29" t="s">
        <v>18</v>
      </c>
      <c r="H9" s="29"/>
      <c r="I9" s="29"/>
      <c r="J9" s="25" t="s">
        <v>7</v>
      </c>
      <c r="K9" s="25" t="s">
        <v>6</v>
      </c>
      <c r="L9" s="25" t="s">
        <v>8</v>
      </c>
      <c r="M9" s="25" t="s">
        <v>19</v>
      </c>
    </row>
    <row r="10" spans="1:23" ht="103.5" customHeight="1" x14ac:dyDescent="0.25">
      <c r="A10" s="23"/>
      <c r="B10" s="24"/>
      <c r="C10" s="24"/>
      <c r="D10" s="24"/>
      <c r="E10" s="24"/>
      <c r="F10" s="24"/>
      <c r="G10" s="4" t="s">
        <v>28</v>
      </c>
      <c r="H10" s="4" t="s">
        <v>22</v>
      </c>
      <c r="I10" s="4" t="s">
        <v>23</v>
      </c>
      <c r="J10" s="26"/>
      <c r="K10" s="26"/>
      <c r="L10" s="26"/>
      <c r="M10" s="26"/>
    </row>
    <row r="11" spans="1:23" ht="42" customHeight="1" x14ac:dyDescent="0.25">
      <c r="A11" s="7">
        <v>1</v>
      </c>
      <c r="B11" s="12" t="s">
        <v>21</v>
      </c>
      <c r="C11" s="7" t="s">
        <v>24</v>
      </c>
      <c r="D11" s="7" t="s">
        <v>20</v>
      </c>
      <c r="E11" s="7">
        <v>728</v>
      </c>
      <c r="F11" s="5">
        <f>E11*3</f>
        <v>2184</v>
      </c>
      <c r="G11" s="6">
        <v>13.24</v>
      </c>
      <c r="H11" s="6">
        <v>13.24</v>
      </c>
      <c r="I11" s="6">
        <v>13.24</v>
      </c>
      <c r="J11" s="6">
        <f t="shared" ref="J11" si="0">AVERAGE(G11:I11)</f>
        <v>13.24</v>
      </c>
      <c r="K11" s="6">
        <f t="shared" ref="K11" si="1">_xlfn.STDEV.S(G11:I11)</f>
        <v>0</v>
      </c>
      <c r="L11" s="6"/>
      <c r="M11" s="13">
        <f t="shared" ref="M11" si="2">F11*J11</f>
        <v>28916.16</v>
      </c>
    </row>
    <row r="12" spans="1:23" x14ac:dyDescent="0.25">
      <c r="A12" s="8"/>
      <c r="B12" s="9"/>
      <c r="C12" s="9"/>
      <c r="D12" s="9"/>
      <c r="E12" s="16">
        <f>SUM(E11:E11)</f>
        <v>728</v>
      </c>
      <c r="F12" s="16">
        <f>SUM(F11:F11)</f>
        <v>2184</v>
      </c>
      <c r="G12" s="17"/>
      <c r="H12" s="17"/>
      <c r="I12" s="17"/>
      <c r="J12" s="18"/>
      <c r="K12" s="19"/>
      <c r="L12" s="20"/>
      <c r="M12" s="21">
        <f>SUM(M11:M11)</f>
        <v>28916.16</v>
      </c>
      <c r="O12" s="10">
        <f t="shared" ref="O12" si="3">F12*G12</f>
        <v>0</v>
      </c>
    </row>
    <row r="13" spans="1:23" ht="0.75" customHeight="1" x14ac:dyDescent="0.25">
      <c r="A13" s="27" t="s">
        <v>25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11"/>
      <c r="M13" s="14" t="e">
        <f>#REF!*#REF!+#REF!*#REF!+#REF!*#REF!+#REF!*#REF!+F11*G11-0.01</f>
        <v>#REF!</v>
      </c>
      <c r="O13" s="10"/>
    </row>
    <row r="14" spans="1:23" ht="51.75" customHeight="1" x14ac:dyDescent="0.25">
      <c r="A14" s="22" t="s">
        <v>26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15"/>
    </row>
    <row r="17" spans="2:2" x14ac:dyDescent="0.25">
      <c r="B17" s="2" t="s">
        <v>9</v>
      </c>
    </row>
    <row r="18" spans="2:2" x14ac:dyDescent="0.25">
      <c r="B18" s="2" t="s">
        <v>10</v>
      </c>
    </row>
    <row r="19" spans="2:2" x14ac:dyDescent="0.25">
      <c r="B19" s="2" t="s">
        <v>11</v>
      </c>
    </row>
  </sheetData>
  <mergeCells count="21">
    <mergeCell ref="J1:M1"/>
    <mergeCell ref="G9:I9"/>
    <mergeCell ref="A4:B4"/>
    <mergeCell ref="A5:B5"/>
    <mergeCell ref="C4:M4"/>
    <mergeCell ref="C5:M5"/>
    <mergeCell ref="A6:B7"/>
    <mergeCell ref="C6:M7"/>
    <mergeCell ref="A2:M2"/>
    <mergeCell ref="A14:M14"/>
    <mergeCell ref="A9:A10"/>
    <mergeCell ref="B9:B10"/>
    <mergeCell ref="C9:C10"/>
    <mergeCell ref="D9:D10"/>
    <mergeCell ref="M9:M10"/>
    <mergeCell ref="L9:L10"/>
    <mergeCell ref="K9:K10"/>
    <mergeCell ref="J9:J10"/>
    <mergeCell ref="E9:E10"/>
    <mergeCell ref="F9:F10"/>
    <mergeCell ref="A13:K13"/>
  </mergeCells>
  <pageMargins left="0.70866141732283472" right="0.51181102362204722" top="0.74803149606299213" bottom="0.35433070866141736" header="0" footer="0"/>
  <pageSetup paperSize="9" scale="84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2026-08-05T09:19:01Z</dcterms:modified>
</cp:coreProperties>
</file>