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ГОСКОНТРАКТЫ\1. В РАБОТЕ\ОСАГО\ОБФ\"/>
    </mc:Choice>
  </mc:AlternateContent>
  <xr:revisionPtr revIDLastSave="0" documentId="13_ncr:1_{0B14986D-2435-468D-9FC3-1B3731EF9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42" l="1"/>
  <c r="L16" i="42" s="1"/>
  <c r="M16" i="42" s="1"/>
  <c r="N16" i="42" s="1"/>
  <c r="H16" i="42"/>
  <c r="I16" i="42" s="1"/>
  <c r="J16" i="42" s="1"/>
  <c r="K15" i="42"/>
  <c r="L15" i="42" s="1"/>
  <c r="M15" i="42" s="1"/>
  <c r="N15" i="42" s="1"/>
  <c r="H15" i="42"/>
  <c r="I15" i="42" s="1"/>
  <c r="J15" i="42" s="1"/>
  <c r="K14" i="42"/>
  <c r="L14" i="42" s="1"/>
  <c r="M14" i="42" s="1"/>
  <c r="N14" i="42" s="1"/>
  <c r="H14" i="42"/>
  <c r="I14" i="42" s="1"/>
  <c r="J14" i="42" s="1"/>
  <c r="K13" i="42"/>
  <c r="L13" i="42" s="1"/>
  <c r="M13" i="42" s="1"/>
  <c r="N13" i="42" s="1"/>
  <c r="H13" i="42"/>
  <c r="I13" i="42" s="1"/>
  <c r="J13" i="42" s="1"/>
  <c r="K12" i="42"/>
  <c r="L12" i="42" s="1"/>
  <c r="M12" i="42" s="1"/>
  <c r="N12" i="42" s="1"/>
  <c r="H12" i="42"/>
  <c r="I12" i="42" s="1"/>
  <c r="J12" i="42" s="1"/>
  <c r="K11" i="42"/>
  <c r="L11" i="42" s="1"/>
  <c r="M11" i="42" s="1"/>
  <c r="N11" i="42" s="1"/>
  <c r="H11" i="42"/>
  <c r="I11" i="42" s="1"/>
  <c r="J11" i="42" s="1"/>
  <c r="K10" i="42"/>
  <c r="L10" i="42" s="1"/>
  <c r="M10" i="42" s="1"/>
  <c r="N10" i="42" s="1"/>
  <c r="H10" i="42"/>
  <c r="I10" i="42" s="1"/>
  <c r="J10" i="42" s="1"/>
  <c r="K9" i="42"/>
  <c r="L9" i="42" s="1"/>
  <c r="M9" i="42" s="1"/>
  <c r="N9" i="42" s="1"/>
  <c r="H9" i="42"/>
  <c r="I9" i="42" s="1"/>
  <c r="J9" i="42" s="1"/>
  <c r="K8" i="42"/>
  <c r="L8" i="42" s="1"/>
  <c r="M8" i="42" s="1"/>
  <c r="N8" i="42" s="1"/>
  <c r="H8" i="42"/>
  <c r="I8" i="42" s="1"/>
  <c r="J8" i="42" s="1"/>
  <c r="K7" i="42"/>
  <c r="L7" i="42" s="1"/>
  <c r="M7" i="42" s="1"/>
  <c r="N7" i="42" s="1"/>
  <c r="H7" i="42"/>
  <c r="I7" i="42" s="1"/>
  <c r="J7" i="42" s="1"/>
  <c r="K6" i="42"/>
  <c r="L6" i="42" s="1"/>
  <c r="M6" i="42" s="1"/>
  <c r="N6" i="42" s="1"/>
  <c r="H6" i="42"/>
  <c r="I6" i="42" s="1"/>
  <c r="J6" i="42" s="1"/>
  <c r="K5" i="42"/>
  <c r="L5" i="42" s="1"/>
  <c r="M5" i="42" s="1"/>
  <c r="N5" i="42" s="1"/>
  <c r="H5" i="42"/>
  <c r="I5" i="42" s="1"/>
  <c r="J5" i="42" s="1"/>
  <c r="N17" i="42" l="1"/>
</calcChain>
</file>

<file path=xl/sharedStrings.xml><?xml version="1.0" encoding="utf-8"?>
<sst xmlns="http://schemas.openxmlformats.org/spreadsheetml/2006/main" count="61" uniqueCount="39">
  <si>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</si>
  <si>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</si>
  <si>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</si>
  <si>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</si>
  <si>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</si>
  <si>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</si>
  <si>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</si>
  <si>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</si>
  <si>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</si>
  <si>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</si>
  <si>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</si>
  <si>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</si>
  <si>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</si>
  <si>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(должность)</t>
  </si>
  <si>
    <t>(подпись/расшифровка подписи)</t>
  </si>
  <si>
    <t>Д. В. Рудомётов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</si>
  <si>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(не должен превышать 33%)</t>
    </r>
  </si>
  <si>
    <t>Главный инженер</t>
  </si>
  <si>
    <t>ОКПД 2 КТРУ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</si>
  <si>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</si>
  <si>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Приложение № 1 к Проекту контракта</t>
  </si>
  <si>
    <t>Lada 219040 (GRANTA)</t>
  </si>
  <si>
    <t>ГАЗ-27057 АМ-02</t>
  </si>
  <si>
    <t>Kia Rio</t>
  </si>
  <si>
    <t>Gazelle Next</t>
  </si>
  <si>
    <t>Gazon NEXT С43R33</t>
  </si>
  <si>
    <t>КАМАЗ-43114 АЦ-5, 0-40</t>
  </si>
  <si>
    <t>ГАЗ-33086</t>
  </si>
  <si>
    <t>КО-503В-2 (ГАЗ-3309)</t>
  </si>
  <si>
    <t>КАМАЗ-65115-А4</t>
  </si>
  <si>
    <t>ГАЗ-322132</t>
  </si>
  <si>
    <t>ГАЗ-33106</t>
  </si>
  <si>
    <t>КАМАЗ-43114 АЗ</t>
  </si>
  <si>
    <t>ус.</t>
  </si>
  <si>
    <t>Дата подготовки обоснования НМЦК: 03.08.2026</t>
  </si>
  <si>
    <r>
      <t xml:space="preserve">Коммерческое предложение            </t>
    </r>
    <r>
      <rPr>
        <b/>
        <sz val="10"/>
        <color rgb="FF000000"/>
        <rFont val="Times New Roman"/>
        <family val="1"/>
        <charset val="204"/>
      </rPr>
      <t>№ 1,                             Рег. № 86</t>
    </r>
    <r>
      <rPr>
        <b/>
        <sz val="10"/>
        <color indexed="8"/>
        <rFont val="Times New Roman"/>
        <family val="1"/>
        <charset val="204"/>
      </rPr>
      <t xml:space="preserve">             от 26.05.2026</t>
    </r>
  </si>
  <si>
    <t>Коммерческое предложение            № 2,                             Рег. № 99                от 05.06.2026</t>
  </si>
  <si>
    <t>Коммерческое предложение            № 3,                             Рег. № 118            от 02.07.2026</t>
  </si>
  <si>
    <t xml:space="preserve">65.12.21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</si>
</sst>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sz val="14"/>
      <color theme="4" tint="-0.24997711111789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/>
      <right style="medium">
        <color rgb="FFC0C0C0"/>
      </right>
      <top style="medium">
        <color rgb="FFC0C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5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2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2" borderId="0" xfId="0" applyFont="1" applyFill="1"/>
    <xf numFmtId="0" fontId="0" fillId="2" borderId="0" xfId="0" applyFill="1"/>
    <xf numFmtId="0" fontId="8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left" vertical="center" wrapText="1"/>
    </xf>
    <xf numFmtId="4" fontId="0" fillId="0" borderId="0" xfId="0" applyNumberFormat="1"/>
    <xf numFmtId="4" fontId="9" fillId="0" borderId="0" xfId="0" applyNumberFormat="1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20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22" fillId="0" borderId="0" xfId="0" applyFont="1" applyAlignment="1"/>
    <xf numFmtId="0" fontId="21" fillId="0" borderId="6" xfId="0" applyFont="1" applyBorder="1" applyAlignment="1">
      <alignment horizontal="right"/>
    </xf>
    <xf numFmtId="0" fontId="22" fillId="0" borderId="6" xfId="0" applyFont="1" applyBorder="1" applyAlignment="1"/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 2" xfId="3" xr:uid="{00000000-0005-0000-0000-000003000000}"/>
    <cellStyle name="Финансов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42182</xdr:colOff>
      <xdr:row>3</xdr:row>
      <xdr:rowOff>1654626</xdr:rowOff>
    </xdr:from>
    <xdr:to>
      <xdr:col>11</xdr:col>
      <xdr:colOff>23132</xdr:colOff>
      <xdr:row>3</xdr:row>
      <xdr:rowOff>2019297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24432" y="2264226"/>
          <a:ext cx="1409700" cy="364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209550</xdr:colOff>
      <xdr:row>3</xdr:row>
      <xdr:rowOff>1438275</xdr:rowOff>
    </xdr:from>
    <xdr:to>
      <xdr:col>10</xdr:col>
      <xdr:colOff>361950</xdr:colOff>
      <xdr:row>3</xdr:row>
      <xdr:rowOff>1666875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2047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view="pageBreakPreview" zoomScale="85" zoomScaleSheetLayoutView="85" workbookViewId="0">
      <selection activeCell="H13" sqref="H13"/>
    </sheetView>
  </sheetViews>
  <sheetFormatPr defaultRowHeight="15" x14ac:dyDescent="0.25"/>
  <cols>
    <col min="1" max="1" width="4.140625" customWidth="1"/>
    <col min="2" max="2" width="28" customWidth="1"/>
    <col min="3" max="3" width="7.570312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7.140625" customWidth="1"/>
    <col min="14" max="14" width="18" style="17" customWidth="1"/>
    <col min="15" max="15" width="20.5703125" customWidth="1"/>
  </cols>
  <sheetData>
    <row r="1" spans="1:15" s="2" customFormat="1" ht="12.75" customHeight="1" x14ac:dyDescent="0.2">
      <c r="B1" s="5"/>
      <c r="C1" s="5"/>
      <c r="E1" s="8"/>
      <c r="F1" s="8"/>
      <c r="G1" s="8"/>
      <c r="K1" s="4"/>
      <c r="L1" s="61" t="s">
        <v>20</v>
      </c>
      <c r="M1" s="62"/>
      <c r="N1" s="62"/>
      <c r="O1" s="63"/>
    </row>
    <row r="2" spans="1:15" s="2" customFormat="1" ht="22.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1"/>
      <c r="L2" s="64"/>
      <c r="M2" s="64"/>
      <c r="N2" s="64"/>
      <c r="O2" s="65"/>
    </row>
    <row r="3" spans="1:15" s="2" customFormat="1" ht="12.75" x14ac:dyDescent="0.2">
      <c r="A3" s="52" t="s">
        <v>0</v>
      </c>
      <c r="B3" s="54" t="s">
        <v>2</v>
      </c>
      <c r="C3" s="54" t="s">
        <v>1</v>
      </c>
      <c r="D3" s="54" t="s">
        <v>3</v>
      </c>
      <c r="E3" s="56" t="s">
        <v>12</v>
      </c>
      <c r="F3" s="56"/>
      <c r="G3" s="56"/>
      <c r="H3" s="57" t="s">
        <v>11</v>
      </c>
      <c r="I3" s="57"/>
      <c r="J3" s="57"/>
      <c r="K3" s="58" t="s">
        <v>6</v>
      </c>
      <c r="L3" s="59"/>
      <c r="M3" s="59"/>
      <c r="N3" s="60"/>
      <c r="O3" s="43" t="s">
        <v>18</v>
      </c>
    </row>
    <row r="4" spans="1:15" s="2" customFormat="1" ht="169.5" customHeight="1" x14ac:dyDescent="0.2">
      <c r="A4" s="53"/>
      <c r="B4" s="55"/>
      <c r="C4" s="55"/>
      <c r="D4" s="55"/>
      <c r="E4" s="34" t="s">
        <v>35</v>
      </c>
      <c r="F4" s="31" t="s">
        <v>36</v>
      </c>
      <c r="G4" s="38" t="s">
        <v>37</v>
      </c>
      <c r="H4" s="3" t="s">
        <v>5</v>
      </c>
      <c r="I4" s="3" t="s">
        <v>4</v>
      </c>
      <c r="J4" s="21" t="s">
        <v>16</v>
      </c>
      <c r="K4" s="37" t="s">
        <v>19</v>
      </c>
      <c r="L4" s="22" t="s">
        <v>8</v>
      </c>
      <c r="M4" s="22" t="s">
        <v>9</v>
      </c>
      <c r="N4" s="23" t="s">
        <v>10</v>
      </c>
      <c r="O4" s="43"/>
    </row>
    <row r="5" spans="1:15" s="1" customFormat="1" ht="30" customHeight="1" x14ac:dyDescent="0.25">
      <c r="A5" s="32">
        <v>1</v>
      </c>
      <c r="B5" s="39" t="s">
        <v>21</v>
      </c>
      <c r="C5" s="35" t="s">
        <v>33</v>
      </c>
      <c r="D5" s="36">
        <v>1</v>
      </c>
      <c r="E5" s="26">
        <v>805.79</v>
      </c>
      <c r="F5" s="26">
        <v>805.79</v>
      </c>
      <c r="G5" s="26">
        <v>805.79</v>
      </c>
      <c r="H5" s="25">
        <f t="shared" ref="H5" si="0">AVERAGE(E5:G5)</f>
        <v>805.79</v>
      </c>
      <c r="I5" s="26">
        <f t="shared" ref="I5" si="1">SQRT(((SUM((POWER(E5-H5,2)),(POWER(F5-H5,2)),(POWER(G5-H5,2)))/(COLUMNS(E5:G5)-1))))</f>
        <v>0</v>
      </c>
      <c r="J5" s="24">
        <f t="shared" ref="J5" si="2">I5/H5*100</f>
        <v>0</v>
      </c>
      <c r="K5" s="25">
        <f t="shared" ref="K5" si="3">((D5/3)*(SUM(E5:G5)))</f>
        <v>805.79</v>
      </c>
      <c r="L5" s="25">
        <f t="shared" ref="L5" si="4">K5/D5</f>
        <v>805.79</v>
      </c>
      <c r="M5" s="25">
        <f t="shared" ref="M5" si="5">ROUND(L5,2)</f>
        <v>805.79</v>
      </c>
      <c r="N5" s="25">
        <f t="shared" ref="N5" si="6">M5*D5</f>
        <v>805.79</v>
      </c>
      <c r="O5" s="33" t="s">
        <v>38</v>
      </c>
    </row>
    <row r="6" spans="1:15" s="1" customFormat="1" ht="30" customHeight="1" x14ac:dyDescent="0.25">
      <c r="A6" s="32">
        <v>2</v>
      </c>
      <c r="B6" s="39" t="s">
        <v>22</v>
      </c>
      <c r="C6" s="35" t="s">
        <v>33</v>
      </c>
      <c r="D6" s="36">
        <v>1</v>
      </c>
      <c r="E6" s="26">
        <v>879.04</v>
      </c>
      <c r="F6" s="26">
        <v>879.04</v>
      </c>
      <c r="G6" s="26">
        <v>879.04</v>
      </c>
      <c r="H6" s="25">
        <f t="shared" ref="H6:H16" si="7">AVERAGE(E6:G6)</f>
        <v>879.04</v>
      </c>
      <c r="I6" s="26">
        <f t="shared" ref="I6:I16" si="8">SQRT(((SUM((POWER(E6-H6,2)),(POWER(F6-H6,2)),(POWER(G6-H6,2)))/(COLUMNS(E6:G6)-1))))</f>
        <v>0</v>
      </c>
      <c r="J6" s="24">
        <f t="shared" ref="J6:J16" si="9">I6/H6*100</f>
        <v>0</v>
      </c>
      <c r="K6" s="25">
        <f t="shared" ref="K6:K16" si="10">((D6/3)*(SUM(E6:G6)))</f>
        <v>879.04</v>
      </c>
      <c r="L6" s="25">
        <f t="shared" ref="L6:L16" si="11">K6/D6</f>
        <v>879.04</v>
      </c>
      <c r="M6" s="25">
        <f t="shared" ref="M6:M16" si="12">ROUND(L6,2)</f>
        <v>879.04</v>
      </c>
      <c r="N6" s="25">
        <f t="shared" ref="N6:N16" si="13">M6*D6</f>
        <v>879.04</v>
      </c>
      <c r="O6" s="33" t="s">
        <v>38</v>
      </c>
    </row>
    <row r="7" spans="1:15" s="1" customFormat="1" ht="30" customHeight="1" x14ac:dyDescent="0.25">
      <c r="A7" s="32">
        <v>3</v>
      </c>
      <c r="B7" s="39" t="s">
        <v>23</v>
      </c>
      <c r="C7" s="35" t="s">
        <v>33</v>
      </c>
      <c r="D7" s="36">
        <v>1</v>
      </c>
      <c r="E7" s="26">
        <v>1025.55</v>
      </c>
      <c r="F7" s="26">
        <v>1025.55</v>
      </c>
      <c r="G7" s="26">
        <v>1025.55</v>
      </c>
      <c r="H7" s="25">
        <f t="shared" si="7"/>
        <v>1025.55</v>
      </c>
      <c r="I7" s="26">
        <f t="shared" si="8"/>
        <v>0</v>
      </c>
      <c r="J7" s="24">
        <f t="shared" si="9"/>
        <v>0</v>
      </c>
      <c r="K7" s="25">
        <f t="shared" si="10"/>
        <v>1025.5499999999997</v>
      </c>
      <c r="L7" s="25">
        <f t="shared" si="11"/>
        <v>1025.5499999999997</v>
      </c>
      <c r="M7" s="25">
        <f t="shared" si="12"/>
        <v>1025.55</v>
      </c>
      <c r="N7" s="25">
        <f t="shared" si="13"/>
        <v>1025.55</v>
      </c>
      <c r="O7" s="33" t="s">
        <v>38</v>
      </c>
    </row>
    <row r="8" spans="1:15" s="1" customFormat="1" ht="30" customHeight="1" x14ac:dyDescent="0.25">
      <c r="A8" s="32">
        <v>4</v>
      </c>
      <c r="B8" s="39" t="s">
        <v>24</v>
      </c>
      <c r="C8" s="35" t="s">
        <v>33</v>
      </c>
      <c r="D8" s="36">
        <v>1</v>
      </c>
      <c r="E8" s="26">
        <v>1025.55</v>
      </c>
      <c r="F8" s="26">
        <v>1025.55</v>
      </c>
      <c r="G8" s="26">
        <v>1025.55</v>
      </c>
      <c r="H8" s="25">
        <f t="shared" si="7"/>
        <v>1025.55</v>
      </c>
      <c r="I8" s="26">
        <f t="shared" si="8"/>
        <v>0</v>
      </c>
      <c r="J8" s="24">
        <f t="shared" si="9"/>
        <v>0</v>
      </c>
      <c r="K8" s="25">
        <f t="shared" si="10"/>
        <v>1025.5499999999997</v>
      </c>
      <c r="L8" s="25">
        <f t="shared" si="11"/>
        <v>1025.5499999999997</v>
      </c>
      <c r="M8" s="25">
        <f t="shared" si="12"/>
        <v>1025.55</v>
      </c>
      <c r="N8" s="25">
        <f t="shared" si="13"/>
        <v>1025.55</v>
      </c>
      <c r="O8" s="33" t="s">
        <v>38</v>
      </c>
    </row>
    <row r="9" spans="1:15" s="1" customFormat="1" ht="30" customHeight="1" x14ac:dyDescent="0.25">
      <c r="A9" s="32">
        <v>5</v>
      </c>
      <c r="B9" s="39" t="s">
        <v>25</v>
      </c>
      <c r="C9" s="35" t="s">
        <v>33</v>
      </c>
      <c r="D9" s="36">
        <v>1</v>
      </c>
      <c r="E9" s="26">
        <v>800.33</v>
      </c>
      <c r="F9" s="26">
        <v>800.33</v>
      </c>
      <c r="G9" s="26">
        <v>800.33</v>
      </c>
      <c r="H9" s="25">
        <f t="shared" si="7"/>
        <v>800.33</v>
      </c>
      <c r="I9" s="26">
        <f t="shared" si="8"/>
        <v>0</v>
      </c>
      <c r="J9" s="24">
        <f t="shared" si="9"/>
        <v>0</v>
      </c>
      <c r="K9" s="25">
        <f t="shared" si="10"/>
        <v>800.33</v>
      </c>
      <c r="L9" s="25">
        <f t="shared" si="11"/>
        <v>800.33</v>
      </c>
      <c r="M9" s="25">
        <f t="shared" si="12"/>
        <v>800.33</v>
      </c>
      <c r="N9" s="25">
        <f t="shared" si="13"/>
        <v>800.33</v>
      </c>
      <c r="O9" s="33" t="s">
        <v>38</v>
      </c>
    </row>
    <row r="10" spans="1:15" s="1" customFormat="1" ht="30" customHeight="1" x14ac:dyDescent="0.25">
      <c r="A10" s="32">
        <v>6</v>
      </c>
      <c r="B10" s="39" t="s">
        <v>26</v>
      </c>
      <c r="C10" s="35" t="s">
        <v>33</v>
      </c>
      <c r="D10" s="36">
        <v>1</v>
      </c>
      <c r="E10" s="26">
        <v>800.33</v>
      </c>
      <c r="F10" s="26">
        <v>800.33</v>
      </c>
      <c r="G10" s="26">
        <v>800.33</v>
      </c>
      <c r="H10" s="25">
        <f t="shared" si="7"/>
        <v>800.33</v>
      </c>
      <c r="I10" s="26">
        <f t="shared" si="8"/>
        <v>0</v>
      </c>
      <c r="J10" s="24">
        <f t="shared" si="9"/>
        <v>0</v>
      </c>
      <c r="K10" s="25">
        <f t="shared" si="10"/>
        <v>800.33</v>
      </c>
      <c r="L10" s="25">
        <f t="shared" si="11"/>
        <v>800.33</v>
      </c>
      <c r="M10" s="25">
        <f t="shared" si="12"/>
        <v>800.33</v>
      </c>
      <c r="N10" s="25">
        <f t="shared" si="13"/>
        <v>800.33</v>
      </c>
      <c r="O10" s="33" t="s">
        <v>38</v>
      </c>
    </row>
    <row r="11" spans="1:15" s="1" customFormat="1" ht="30" customHeight="1" x14ac:dyDescent="0.25">
      <c r="A11" s="32">
        <v>7</v>
      </c>
      <c r="B11" s="39" t="s">
        <v>27</v>
      </c>
      <c r="C11" s="35" t="s">
        <v>33</v>
      </c>
      <c r="D11" s="36">
        <v>1</v>
      </c>
      <c r="E11" s="26">
        <v>800.33</v>
      </c>
      <c r="F11" s="26">
        <v>800.33</v>
      </c>
      <c r="G11" s="26">
        <v>800.33</v>
      </c>
      <c r="H11" s="25">
        <f t="shared" si="7"/>
        <v>800.33</v>
      </c>
      <c r="I11" s="26">
        <f t="shared" si="8"/>
        <v>0</v>
      </c>
      <c r="J11" s="24">
        <f t="shared" si="9"/>
        <v>0</v>
      </c>
      <c r="K11" s="25">
        <f t="shared" si="10"/>
        <v>800.33</v>
      </c>
      <c r="L11" s="25">
        <f t="shared" si="11"/>
        <v>800.33</v>
      </c>
      <c r="M11" s="25">
        <f t="shared" si="12"/>
        <v>800.33</v>
      </c>
      <c r="N11" s="25">
        <f t="shared" si="13"/>
        <v>800.33</v>
      </c>
      <c r="O11" s="33" t="s">
        <v>38</v>
      </c>
    </row>
    <row r="12" spans="1:15" s="1" customFormat="1" ht="30" customHeight="1" x14ac:dyDescent="0.25">
      <c r="A12" s="32">
        <v>8</v>
      </c>
      <c r="B12" s="39" t="s">
        <v>28</v>
      </c>
      <c r="C12" s="35" t="s">
        <v>33</v>
      </c>
      <c r="D12" s="36">
        <v>1</v>
      </c>
      <c r="E12" s="26">
        <v>800.33</v>
      </c>
      <c r="F12" s="26">
        <v>800.33</v>
      </c>
      <c r="G12" s="26">
        <v>800.33</v>
      </c>
      <c r="H12" s="25">
        <f t="shared" si="7"/>
        <v>800.33</v>
      </c>
      <c r="I12" s="26">
        <f t="shared" si="8"/>
        <v>0</v>
      </c>
      <c r="J12" s="24">
        <f t="shared" si="9"/>
        <v>0</v>
      </c>
      <c r="K12" s="25">
        <f t="shared" si="10"/>
        <v>800.33</v>
      </c>
      <c r="L12" s="25">
        <f t="shared" si="11"/>
        <v>800.33</v>
      </c>
      <c r="M12" s="25">
        <f t="shared" si="12"/>
        <v>800.33</v>
      </c>
      <c r="N12" s="25">
        <f t="shared" si="13"/>
        <v>800.33</v>
      </c>
      <c r="O12" s="33" t="s">
        <v>38</v>
      </c>
    </row>
    <row r="13" spans="1:15" s="1" customFormat="1" ht="30" customHeight="1" x14ac:dyDescent="0.25">
      <c r="A13" s="32">
        <v>9</v>
      </c>
      <c r="B13" s="39" t="s">
        <v>29</v>
      </c>
      <c r="C13" s="35" t="s">
        <v>33</v>
      </c>
      <c r="D13" s="36">
        <v>1</v>
      </c>
      <c r="E13" s="26">
        <v>1506.56</v>
      </c>
      <c r="F13" s="26">
        <v>1506.56</v>
      </c>
      <c r="G13" s="26">
        <v>1506.56</v>
      </c>
      <c r="H13" s="25">
        <f t="shared" si="7"/>
        <v>1506.5600000000002</v>
      </c>
      <c r="I13" s="26">
        <f t="shared" si="8"/>
        <v>2.7847474288855413E-13</v>
      </c>
      <c r="J13" s="24">
        <f t="shared" si="9"/>
        <v>1.848414552945479E-14</v>
      </c>
      <c r="K13" s="25">
        <f t="shared" si="10"/>
        <v>1506.56</v>
      </c>
      <c r="L13" s="25">
        <f t="shared" si="11"/>
        <v>1506.56</v>
      </c>
      <c r="M13" s="25">
        <f t="shared" si="12"/>
        <v>1506.56</v>
      </c>
      <c r="N13" s="25">
        <f t="shared" si="13"/>
        <v>1506.56</v>
      </c>
      <c r="O13" s="33" t="s">
        <v>38</v>
      </c>
    </row>
    <row r="14" spans="1:15" s="1" customFormat="1" ht="30" customHeight="1" x14ac:dyDescent="0.25">
      <c r="A14" s="32">
        <v>10</v>
      </c>
      <c r="B14" s="39" t="s">
        <v>30</v>
      </c>
      <c r="C14" s="35" t="s">
        <v>33</v>
      </c>
      <c r="D14" s="36">
        <v>1</v>
      </c>
      <c r="E14" s="26">
        <v>951.08</v>
      </c>
      <c r="F14" s="26">
        <v>951.08</v>
      </c>
      <c r="G14" s="26">
        <v>951.08</v>
      </c>
      <c r="H14" s="25">
        <f t="shared" si="7"/>
        <v>951.08</v>
      </c>
      <c r="I14" s="26">
        <f t="shared" si="8"/>
        <v>0</v>
      </c>
      <c r="J14" s="24">
        <f t="shared" si="9"/>
        <v>0</v>
      </c>
      <c r="K14" s="25">
        <f t="shared" si="10"/>
        <v>951.08</v>
      </c>
      <c r="L14" s="25">
        <f t="shared" si="11"/>
        <v>951.08</v>
      </c>
      <c r="M14" s="25">
        <f t="shared" si="12"/>
        <v>951.08</v>
      </c>
      <c r="N14" s="25">
        <f t="shared" si="13"/>
        <v>951.08</v>
      </c>
      <c r="O14" s="33" t="s">
        <v>38</v>
      </c>
    </row>
    <row r="15" spans="1:15" s="1" customFormat="1" ht="30" customHeight="1" x14ac:dyDescent="0.25">
      <c r="A15" s="32">
        <v>11</v>
      </c>
      <c r="B15" s="39" t="s">
        <v>31</v>
      </c>
      <c r="C15" s="35" t="s">
        <v>33</v>
      </c>
      <c r="D15" s="36">
        <v>1</v>
      </c>
      <c r="E15" s="26">
        <v>951.08</v>
      </c>
      <c r="F15" s="26">
        <v>951.08</v>
      </c>
      <c r="G15" s="26">
        <v>951.08</v>
      </c>
      <c r="H15" s="25">
        <f t="shared" si="7"/>
        <v>951.08</v>
      </c>
      <c r="I15" s="26">
        <f t="shared" si="8"/>
        <v>0</v>
      </c>
      <c r="J15" s="24">
        <f t="shared" si="9"/>
        <v>0</v>
      </c>
      <c r="K15" s="25">
        <f t="shared" si="10"/>
        <v>951.08</v>
      </c>
      <c r="L15" s="25">
        <f t="shared" si="11"/>
        <v>951.08</v>
      </c>
      <c r="M15" s="25">
        <f t="shared" si="12"/>
        <v>951.08</v>
      </c>
      <c r="N15" s="25">
        <f t="shared" si="13"/>
        <v>951.08</v>
      </c>
      <c r="O15" s="33" t="s">
        <v>38</v>
      </c>
    </row>
    <row r="16" spans="1:15" s="1" customFormat="1" ht="30" customHeight="1" x14ac:dyDescent="0.25">
      <c r="A16" s="32">
        <v>12</v>
      </c>
      <c r="B16" s="39" t="s">
        <v>32</v>
      </c>
      <c r="C16" s="35" t="s">
        <v>33</v>
      </c>
      <c r="D16" s="36">
        <v>1</v>
      </c>
      <c r="E16" s="26">
        <v>1188.8599999999999</v>
      </c>
      <c r="F16" s="26">
        <v>1188.8599999999999</v>
      </c>
      <c r="G16" s="26">
        <v>1188.8599999999999</v>
      </c>
      <c r="H16" s="25">
        <f t="shared" si="7"/>
        <v>1188.8599999999999</v>
      </c>
      <c r="I16" s="26">
        <f t="shared" si="8"/>
        <v>0</v>
      </c>
      <c r="J16" s="24">
        <f t="shared" si="9"/>
        <v>0</v>
      </c>
      <c r="K16" s="25">
        <f t="shared" si="10"/>
        <v>1188.8599999999999</v>
      </c>
      <c r="L16" s="25">
        <f t="shared" si="11"/>
        <v>1188.8599999999999</v>
      </c>
      <c r="M16" s="25">
        <f t="shared" si="12"/>
        <v>1188.8599999999999</v>
      </c>
      <c r="N16" s="25">
        <f t="shared" si="13"/>
        <v>1188.8599999999999</v>
      </c>
      <c r="O16" s="33" t="s">
        <v>38</v>
      </c>
    </row>
    <row r="17" spans="1:15" s="2" customFormat="1" ht="15.75" x14ac:dyDescent="0.2">
      <c r="A17" s="44" t="s">
        <v>7</v>
      </c>
      <c r="B17" s="45"/>
      <c r="C17" s="45"/>
      <c r="D17" s="45"/>
      <c r="E17" s="44"/>
      <c r="F17" s="44"/>
      <c r="G17" s="44"/>
      <c r="H17" s="44"/>
      <c r="I17" s="27"/>
      <c r="J17" s="27"/>
      <c r="K17" s="27"/>
      <c r="L17" s="28"/>
      <c r="M17" s="29"/>
      <c r="N17" s="30">
        <f>SUM(N5:N16)</f>
        <v>11534.83</v>
      </c>
      <c r="O17" s="6"/>
    </row>
    <row r="18" spans="1:15" x14ac:dyDescent="0.25">
      <c r="A18" s="20"/>
      <c r="B18" s="20"/>
      <c r="C18" s="20"/>
      <c r="D18" s="20"/>
      <c r="E18" s="9"/>
      <c r="F18" s="9"/>
      <c r="G18" s="9"/>
      <c r="H18" s="20"/>
      <c r="I18" s="20"/>
      <c r="J18" s="20"/>
      <c r="K18" s="20"/>
      <c r="L18" s="20"/>
      <c r="M18" s="20"/>
      <c r="N18" s="15"/>
      <c r="O18" s="20"/>
    </row>
    <row r="19" spans="1:15" ht="15" customHeight="1" x14ac:dyDescent="0.25">
      <c r="A19" s="46" t="s">
        <v>34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19"/>
    </row>
    <row r="20" spans="1:15" ht="16.5" customHeight="1" thickBot="1" x14ac:dyDescent="0.3">
      <c r="A20" s="19"/>
      <c r="B20" s="19"/>
      <c r="C20" s="19"/>
      <c r="D20" s="19"/>
      <c r="E20" s="10"/>
      <c r="F20" s="10"/>
      <c r="G20" s="10"/>
      <c r="H20" s="19"/>
      <c r="I20" s="19"/>
      <c r="J20" s="19"/>
      <c r="K20" s="19"/>
      <c r="L20" s="19"/>
      <c r="M20" s="19"/>
      <c r="N20" s="16"/>
      <c r="O20" s="19"/>
    </row>
    <row r="21" spans="1:15" x14ac:dyDescent="0.25">
      <c r="A21" s="47" t="s">
        <v>17</v>
      </c>
      <c r="B21" s="48"/>
      <c r="C21" s="48"/>
      <c r="D21" s="49"/>
      <c r="E21" s="11"/>
      <c r="F21" s="12"/>
      <c r="G21" s="12"/>
      <c r="H21" s="17"/>
      <c r="I21" s="17"/>
    </row>
    <row r="22" spans="1:15" ht="15.75" thickBot="1" x14ac:dyDescent="0.3">
      <c r="A22" s="40" t="s">
        <v>13</v>
      </c>
      <c r="B22" s="40"/>
      <c r="C22" s="40"/>
      <c r="D22" s="40"/>
      <c r="E22" s="11"/>
      <c r="F22" s="12"/>
      <c r="G22" s="12"/>
    </row>
    <row r="23" spans="1:15" x14ac:dyDescent="0.25">
      <c r="A23" s="41" t="s">
        <v>15</v>
      </c>
      <c r="B23" s="41"/>
      <c r="C23" s="41"/>
      <c r="D23" s="41"/>
      <c r="E23" s="11"/>
      <c r="F23" s="12"/>
      <c r="G23" s="12"/>
    </row>
    <row r="24" spans="1:15" ht="16.5" thickBot="1" x14ac:dyDescent="0.3">
      <c r="A24" s="42" t="s">
        <v>14</v>
      </c>
      <c r="B24" s="42"/>
      <c r="C24" s="42"/>
      <c r="D24" s="42"/>
      <c r="E24" s="13"/>
      <c r="F24" s="14"/>
      <c r="G24" s="14"/>
      <c r="H24" s="7"/>
      <c r="I24" s="7"/>
      <c r="J24" s="7"/>
      <c r="K24" s="7"/>
      <c r="L24" s="7"/>
      <c r="M24" s="7"/>
      <c r="N24" s="18"/>
      <c r="O24" s="7"/>
    </row>
  </sheetData>
  <mergeCells count="16">
    <mergeCell ref="A2:K2"/>
    <mergeCell ref="A3:A4"/>
    <mergeCell ref="B3:B4"/>
    <mergeCell ref="C3:C4"/>
    <mergeCell ref="D3:D4"/>
    <mergeCell ref="E3:G3"/>
    <mergeCell ref="H3:J3"/>
    <mergeCell ref="K3:N3"/>
    <mergeCell ref="L1:O2"/>
    <mergeCell ref="A22:D22"/>
    <mergeCell ref="A23:D23"/>
    <mergeCell ref="A24:D24"/>
    <mergeCell ref="O3:O4"/>
    <mergeCell ref="A17:H17"/>
    <mergeCell ref="A19:N19"/>
    <mergeCell ref="A21:D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ГЛАВНЫЙ ИНЖЕНЕР</cp:lastModifiedBy>
  <cp:lastPrinted>2026-08-05T12:57:13Z</cp:lastPrinted>
  <dcterms:created xsi:type="dcterms:W3CDTF">2014-01-15T18:15:09Z</dcterms:created>
  <dcterms:modified xsi:type="dcterms:W3CDTF">2026-08-05T12:57:16Z</dcterms:modified>
</cp:coreProperties>
</file>