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0" windowWidth="28800" windowHeight="11355" tabRatio="473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6" i="1"/>
  <c r="O7" i="1"/>
  <c r="O8" i="1"/>
  <c r="O9" i="1"/>
  <c r="O10" i="1"/>
  <c r="O11" i="1"/>
  <c r="O6" i="1"/>
  <c r="M7" i="1" l="1"/>
  <c r="L7" i="1"/>
  <c r="P13" i="1" l="1"/>
  <c r="K6" i="1"/>
  <c r="K7" i="1"/>
  <c r="K8" i="1"/>
  <c r="K9" i="1"/>
  <c r="K10" i="1"/>
  <c r="K11" i="1"/>
  <c r="I6" i="1"/>
  <c r="I7" i="1"/>
  <c r="I8" i="1"/>
  <c r="I9" i="1"/>
  <c r="I10" i="1"/>
  <c r="I11" i="1"/>
  <c r="G6" i="1"/>
  <c r="G7" i="1"/>
  <c r="G8" i="1"/>
  <c r="G9" i="1"/>
  <c r="G10" i="1"/>
  <c r="G11" i="1"/>
  <c r="R11" i="1"/>
  <c r="M11" i="1"/>
  <c r="L11" i="1"/>
  <c r="R10" i="1"/>
  <c r="M10" i="1"/>
  <c r="L10" i="1"/>
  <c r="R9" i="1"/>
  <c r="M9" i="1"/>
  <c r="L9" i="1"/>
  <c r="R8" i="1"/>
  <c r="M8" i="1"/>
  <c r="L8" i="1"/>
  <c r="R7" i="1"/>
  <c r="R6" i="1"/>
  <c r="M6" i="1"/>
  <c r="L6" i="1"/>
  <c r="I12" i="1" l="1"/>
  <c r="K12" i="1"/>
  <c r="R14" i="1"/>
  <c r="G12" i="1"/>
  <c r="N9" i="1"/>
  <c r="N7" i="1"/>
  <c r="N11" i="1"/>
  <c r="N6" i="1"/>
  <c r="N8" i="1"/>
  <c r="N10" i="1"/>
</calcChain>
</file>

<file path=xl/sharedStrings.xml><?xml version="1.0" encoding="utf-8"?>
<sst xmlns="http://schemas.openxmlformats.org/spreadsheetml/2006/main" count="48" uniqueCount="41">
  <si>
    <t>№</t>
  </si>
  <si>
    <t>Ед. изм.</t>
  </si>
  <si>
    <t>Однородность совокупности значений выявленных цен, используемых в расчете цена контракта</t>
  </si>
  <si>
    <t>Обоснование начальной (максимальной) цена контракта:</t>
  </si>
  <si>
    <t>Сред. квадра-тичное отклонение  без НДС</t>
  </si>
  <si>
    <t>Коэфф. вариации цен V (%)  без НДС</t>
  </si>
  <si>
    <t>Средневзвешенное значение цен без НДС, руб. (ЦЕМ - п.12)</t>
  </si>
  <si>
    <t>Начальная цена единицы медицинского изделия (НЦЕ) с НДС</t>
  </si>
  <si>
    <t>Цена за единицу изм. с округлением  до сотых долей после запятой (руб.) с НДС</t>
  </si>
  <si>
    <t>НМЦК с НДС (п.17)</t>
  </si>
  <si>
    <t>В соответствии с п.3.20.1. Методических рекомендаций  НМЦК рассчитана с помощью стандартных функций табличного редактора EXCEL.</t>
  </si>
  <si>
    <t xml:space="preserve">Определение НМЦК произведено Заказчиком в соответствии с  Приказом Минздрава России от 20 августа N 450 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осушествлении закупок медицинских изделий". </t>
  </si>
  <si>
    <t xml:space="preserve">Цена, руб./ком. предл., исх. № </t>
  </si>
  <si>
    <t>Сумма, руб.</t>
  </si>
  <si>
    <t>Цена, руб.</t>
  </si>
  <si>
    <t>НМЦК, определенная методом сопоставимых рыночных цен (анализа рынка), с НДС с учетом выделенных лимитов</t>
  </si>
  <si>
    <t>Сумма цен единиц товара</t>
  </si>
  <si>
    <t>Максимальное значение цены контракта, руб.:</t>
  </si>
  <si>
    <t>Наименование товара</t>
  </si>
  <si>
    <t>КТРУ/ОКПД2</t>
  </si>
  <si>
    <r>
      <t xml:space="preserve">Количество 
</t>
    </r>
    <r>
      <rPr>
        <sz val="9"/>
        <rFont val="Times New Roman"/>
        <family val="1"/>
        <charset val="204"/>
      </rPr>
      <t>(справочнодля расчета</t>
    </r>
    <r>
      <rPr>
        <sz val="11"/>
        <rFont val="Times New Roman"/>
        <family val="1"/>
        <charset val="204"/>
      </rPr>
      <t>)</t>
    </r>
  </si>
  <si>
    <t>Штука</t>
  </si>
  <si>
    <t>Максимальное значение цены контракта</t>
  </si>
  <si>
    <t>Источниками информации для формирования начальной (максимальной) цены контракта являлись ответы на запрос цен №0372100038226000126 от 06.05.2026 года, размещенный на ЕИС, ответы производителей  товаров из реестра ГИСП</t>
  </si>
  <si>
    <t>Полотенце бумажное</t>
  </si>
  <si>
    <t>Скотч желтый</t>
  </si>
  <si>
    <t>Тест-полоска</t>
  </si>
  <si>
    <t>Дозатор для квадратных бутылок</t>
  </si>
  <si>
    <t>Озокерит</t>
  </si>
  <si>
    <t>Упаковка</t>
  </si>
  <si>
    <t>Кг</t>
  </si>
  <si>
    <t>17.22.11.130-00000005</t>
  </si>
  <si>
    <t>22.29.21.000</t>
  </si>
  <si>
    <t>21.20.23.110</t>
  </si>
  <si>
    <t>28.99.39.190</t>
  </si>
  <si>
    <t>20.14.71.120</t>
  </si>
  <si>
    <t>Исх. №51 от 08.05.2026 года</t>
  </si>
  <si>
    <t>Исх. №132/26 от 10.05.2026 года</t>
  </si>
  <si>
    <t>Исх. №05266098 от 11.05.2026 года</t>
  </si>
  <si>
    <t>32.50.50.190-00002140</t>
  </si>
  <si>
    <t>Маска хирургическая/медицинская, одноразового использования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</si>
</sst>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₽"/>
    <numFmt numFmtId="165" formatCode="#,##0.00&quot;р.&quot;"/>
    <numFmt numFmtId="166" formatCode="#,##0.000&quot;р.&quot;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55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</cellStyleXfs>
  <cellXfs count="67">
    <xf numFmtId="0" fontId="0" fillId="0" borderId="0" xfId="0"/>
    <xf numFmtId="164" fontId="6" fillId="3" borderId="0" xfId="0" applyNumberFormat="1" applyFont="1" applyFill="1"/>
    <xf numFmtId="0" fontId="6" fillId="3" borderId="0" xfId="0" applyFont="1" applyFill="1"/>
    <xf numFmtId="165" fontId="6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5" fontId="12" fillId="3" borderId="2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vertical="center"/>
    </xf>
    <xf numFmtId="0" fontId="13" fillId="3" borderId="3" xfId="0" applyFont="1" applyFill="1" applyBorder="1" applyAlignment="1">
      <alignment vertical="top" wrapText="1"/>
    </xf>
    <xf numFmtId="0" fontId="13" fillId="3" borderId="3" xfId="0" applyFont="1" applyFill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/>
    <xf numFmtId="165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65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49" fontId="10" fillId="3" borderId="2" xfId="0" applyNumberFormat="1" applyFont="1" applyFill="1" applyBorder="1" applyAlignment="1">
      <alignment vertical="top" wrapText="1"/>
    </xf>
    <xf numFmtId="49" fontId="10" fillId="3" borderId="3" xfId="0" applyNumberFormat="1" applyFont="1" applyFill="1" applyBorder="1" applyAlignment="1">
      <alignment vertical="top" wrapText="1"/>
    </xf>
    <xf numFmtId="49" fontId="10" fillId="3" borderId="4" xfId="0" applyNumberFormat="1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</cellXfs>
  <cellStyles count="4">
    <cellStyle name="Default" xfId="1"/>
    <cellStyle name="TableStyleLight1" xfId="2"/>
    <cellStyle name="Нейтральный" xfId="3" builtinId="28" customBuiltin="1"/>
    <cellStyle name="Обычный" xfId="0" builtinId="0"/>
  </cellStyles>
  <dxfs count="0"/>
  <tableStyles count="0" defaultTableStyle="TableStyleMedium2" defaultPivotStyle="PivotStyleLight16"/>
  <colors>
    <mruColors>
      <color rgb="FFFFBBAB"/>
      <color rgb="FFFFCCFF"/>
      <color rgb="FFFFC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35" name="Text Box 3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34" name="Text Box 3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33" name="Text Box 30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32" name="Text Box 30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31" name="Text Box 30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30" name="Text Box 30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9" name="Text Box 30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8" name="Text Box 30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7" name="Text Box 30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6" name="Text Box 30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5" name="Text Box 30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4" name="Text Box 30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3" name="Text Box 29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2" name="Text Box 29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1" name="Text Box 29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0" name="Text Box 29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9" name="Text Box 29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8" name="Text Box 29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7" name="Text Box 29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6" name="Text Box 29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5" name="Text Box 29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4" name="Text Box 29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3" name="Text Box 28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2" name="Text Box 28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1" name="Text Box 28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0" name="Text Box 28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9" name="Text Box 28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8" name="Text Box 28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7" name="Text Box 28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6" name="Text Box 28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5" name="Text Box 28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4" name="Text Box 28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3" name="Text Box 27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2" name="Text Box 2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1" name="Text Box 2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0" name="Text Box 2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9" name="Text Box 2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8" name="Text Box 2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7" name="Text Box 2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6" name="Text Box 2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5" name="Text Box 2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4" name="Text Box 2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3" name="Text Box 2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2" name="Text Box 2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1" name="Text Box 2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0" name="Text Box 2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9" name="Text Box 2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8" name="Text Box 2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7" name="Text Box 2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6" name="Text Box 2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5" name="Text Box 2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4" name="Text Box 2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3" name="Text Box 2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2" name="Text Box 2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1" name="Text Box 2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0" name="Text Box 2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9" name="Text Box 2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8" name="Text Box 2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7" name="Text Box 2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6" name="Text Box 2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5" name="Text Box 2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4" name="Text Box 2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3" name="Text Box 2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2" name="Text Box 2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1" name="Text Box 2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0" name="Text Box 2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9" name="Text Box 2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8" name="Text Box 2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7" name="Text Box 2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6" name="Text Box 2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5" name="Text Box 2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4" name="Text Box 2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3" name="Text Box 2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2" name="Text Box 2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1" name="Text Box 2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0" name="Text Box 2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9" name="Text Box 2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8" name="Text 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7" name="Text 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6" name="Text 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5" name="Text 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4" name="Text 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3" name="Text 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2" name="Text 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1" name="Text 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0" name="Text 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9" name="Text 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8" name="Text 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7" name="Text 1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6" name="Text 1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5" name="Text 1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4" name="Text 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3" name="Text 1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2" name="Text 1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1" name="Text 1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0" name="Text 1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9" name="Text 2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8" name="Text 2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7" name="Text 2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6" name="Text 2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5" name="Text 2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4" name="Text 2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3" name="Text 2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2" name="Text 2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1" name="Text 2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0" name="Text 2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9" name="Text 3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8" name="Text 3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7" name="Text 3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6" name="Text 3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5" name="Text 3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4" name="Text 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3" name="Text 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2" name="Text 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1" name="Text 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0" name="Text 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9" name="Text 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8" name="Text 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7" name="Text 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6" name="Text 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5" name="Text 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4" name="Text 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3" name="Text 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2" name="Text 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1" name="Text 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0" name="Text 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9" name="Text 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8" name="Text 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7" name="Text 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6" name="Text 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5" name="Text 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4" name="Text 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3" name="Text 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2" name="Text 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1" name="Text 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0" name="Text 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9" name="Text 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8" name="Text 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7" name="Text 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6" name="Text 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5" name="Text 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4" name="Text 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3" name="Text 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2" name="Text 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1" name="Text 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0" name="Text 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89" name="Text 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88" name="Text 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87" name="Text 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86" name="Text 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85" name="Text 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84" name="Text 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83" name="Text 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82" name="Text 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39" name="Text Box 3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38" name="Text 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58" name="Text Box 3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59" name="Text Box 3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0" name="Text Box 30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1" name="Text Box 30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2" name="Text Box 30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3" name="Text Box 30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4" name="Text Box 30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5" name="Text Box 30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6" name="Text Box 30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7" name="Text Box 30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8" name="Text Box 30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9" name="Text Box 30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0" name="Text Box 29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1" name="Text Box 29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2" name="Text Box 29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3" name="Text Box 29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4" name="Text Box 29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5" name="Text Box 29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6" name="Text Box 29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7" name="Text Box 29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8" name="Text Box 29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9" name="Text Box 29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0" name="Text Box 28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1" name="Text Box 28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2" name="Text Box 28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3" name="Text Box 28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4" name="Text Box 28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5" name="Text Box 28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6" name="Text Box 28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7" name="Text Box 28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8" name="Text Box 28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9" name="Text Box 28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0" name="Text Box 27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1" name="Text Box 2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2" name="Text Box 2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3" name="Text Box 2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4" name="Text Box 2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5" name="Text Box 2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6" name="Text Box 2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7" name="Text Box 2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8" name="Text Box 2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9" name="Text Box 2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0" name="Text Box 2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1" name="Text Box 2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2" name="Text Box 2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3" name="Text Box 2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4" name="Text Box 2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5" name="Text Box 2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6" name="Text Box 2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7" name="Text Box 2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8" name="Text Box 2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9" name="Text Box 2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0" name="Text Box 2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1" name="Text Box 2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2" name="Text Box 2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3" name="Text Box 2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4" name="Text Box 2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5" name="Text Box 2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6" name="Text Box 2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7" name="Text Box 2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8" name="Text Box 2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9" name="Text Box 2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0" name="Text Box 2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1" name="Text Box 2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2" name="Text Box 2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3" name="Text Box 2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4" name="Text Box 2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5" name="Text Box 2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6" name="Text Box 2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7" name="Text Box 2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9" name="Text Box 2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0" name="Text Box 2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1" name="Text Box 2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2" name="Text Box 2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3" name="Text Box 2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4" name="Text Box 2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5" name="Text 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6" name="Text 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7" name="Text 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8" name="Text 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9" name="Text 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0" name="Text 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1" name="Text 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2" name="Text 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3" name="Text 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4" name="Text 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5" name="Text 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6" name="Text 1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7" name="Text 1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8" name="Text 1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9" name="Text 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0" name="Text 1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1" name="Text 1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2" name="Text 1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3" name="Text 1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4" name="Text 2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5" name="Text 2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6" name="Text 2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7" name="Text 2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8" name="Text 2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9" name="Text 2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0" name="Text 2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1" name="Text 2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2" name="Text 2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3" name="Text 2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4" name="Text 3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5" name="Text 3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6" name="Text 3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7" name="Text 3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8" name="Text 3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9" name="Text 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0" name="Text 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1" name="Text 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2" name="Text 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3" name="Text 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4" name="Text 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5" name="Text 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6" name="Text 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7" name="Text 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8" name="Text 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9" name="Text 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0" name="Text 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1" name="Text 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2" name="Text 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3" name="Text 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4" name="Text 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5" name="Text 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6" name="Text 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7" name="Text 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8" name="Text 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9" name="Text 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0" name="Text 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1" name="Text 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2" name="Text 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3" name="Text 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4" name="Text 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5" name="Text 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6" name="Text 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7" name="Text 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8" name="Text 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9" name="Text 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0" name="Text 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1" name="Text 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2" name="Text 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3" name="Text 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4" name="Text 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5" name="Text 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6" name="Text 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7" name="Text 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8" name="Text 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9" name="Text 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10" name="Text 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11" name="Text 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12" name="Text Box 3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13" name="Text 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zoomScaleNormal="100" workbookViewId="0">
      <selection activeCell="R14" sqref="R14"/>
    </sheetView>
  </sheetViews>
  <sheetFormatPr defaultRowHeight="15" x14ac:dyDescent="0.25"/>
  <cols>
    <col min="1" max="1" width="4.28515625" style="2" customWidth="1"/>
    <col min="2" max="2" width="42.140625" style="31" customWidth="1"/>
    <col min="3" max="3" width="23.5703125" style="32" customWidth="1"/>
    <col min="4" max="4" width="12" style="31" customWidth="1"/>
    <col min="5" max="5" width="12.140625" style="2" customWidth="1"/>
    <col min="6" max="6" width="12" style="33" customWidth="1"/>
    <col min="7" max="7" width="14.42578125" style="33" customWidth="1"/>
    <col min="8" max="8" width="11.5703125" style="33" customWidth="1"/>
    <col min="9" max="9" width="12.85546875" style="33" customWidth="1"/>
    <col min="10" max="10" width="10.85546875" style="33" customWidth="1"/>
    <col min="11" max="11" width="12.85546875" style="33" customWidth="1"/>
    <col min="12" max="12" width="13.7109375" style="34" customWidth="1"/>
    <col min="13" max="13" width="11.7109375" style="32" customWidth="1"/>
    <col min="14" max="14" width="11" style="32" customWidth="1"/>
    <col min="15" max="15" width="12.85546875" style="2" customWidth="1"/>
    <col min="16" max="16" width="15" style="1" customWidth="1"/>
    <col min="17" max="17" width="15" style="2" hidden="1" customWidth="1"/>
    <col min="18" max="18" width="14.5703125" style="2" customWidth="1"/>
    <col min="19" max="16384" width="9.140625" style="2"/>
  </cols>
  <sheetData>
    <row r="1" spans="1:18" ht="11.25" customHeight="1" x14ac:dyDescent="0.25">
      <c r="A1" s="46" t="s">
        <v>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8" ht="11.2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8" ht="57.75" customHeight="1" x14ac:dyDescent="0.25">
      <c r="A3" s="47" t="s">
        <v>0</v>
      </c>
      <c r="B3" s="47" t="s">
        <v>18</v>
      </c>
      <c r="C3" s="39" t="s">
        <v>19</v>
      </c>
      <c r="D3" s="49" t="s">
        <v>20</v>
      </c>
      <c r="E3" s="47" t="s">
        <v>1</v>
      </c>
      <c r="F3" s="47" t="s">
        <v>12</v>
      </c>
      <c r="G3" s="47"/>
      <c r="H3" s="47"/>
      <c r="I3" s="47"/>
      <c r="J3" s="47"/>
      <c r="K3" s="47"/>
      <c r="L3" s="38" t="s">
        <v>2</v>
      </c>
      <c r="M3" s="38"/>
      <c r="N3" s="38"/>
      <c r="O3" s="38" t="s">
        <v>15</v>
      </c>
      <c r="P3" s="38"/>
      <c r="Q3" s="38"/>
      <c r="R3" s="38"/>
    </row>
    <row r="4" spans="1:18" ht="40.5" customHeight="1" x14ac:dyDescent="0.25">
      <c r="A4" s="47"/>
      <c r="B4" s="47"/>
      <c r="C4" s="40"/>
      <c r="D4" s="50"/>
      <c r="E4" s="47"/>
      <c r="F4" s="42" t="s">
        <v>36</v>
      </c>
      <c r="G4" s="43"/>
      <c r="H4" s="42" t="s">
        <v>37</v>
      </c>
      <c r="I4" s="43"/>
      <c r="J4" s="42" t="s">
        <v>38</v>
      </c>
      <c r="K4" s="43"/>
      <c r="L4" s="48" t="s">
        <v>6</v>
      </c>
      <c r="M4" s="38" t="s">
        <v>4</v>
      </c>
      <c r="N4" s="38" t="s">
        <v>5</v>
      </c>
      <c r="O4" s="37" t="s">
        <v>7</v>
      </c>
      <c r="P4" s="37" t="s">
        <v>8</v>
      </c>
      <c r="Q4" s="35" t="s">
        <v>9</v>
      </c>
      <c r="R4" s="44" t="s">
        <v>22</v>
      </c>
    </row>
    <row r="5" spans="1:18" ht="44.25" customHeight="1" x14ac:dyDescent="0.25">
      <c r="A5" s="47"/>
      <c r="B5" s="47"/>
      <c r="C5" s="41"/>
      <c r="D5" s="51"/>
      <c r="E5" s="47"/>
      <c r="F5" s="3" t="s">
        <v>14</v>
      </c>
      <c r="G5" s="3" t="s">
        <v>13</v>
      </c>
      <c r="H5" s="3" t="s">
        <v>14</v>
      </c>
      <c r="I5" s="3" t="s">
        <v>13</v>
      </c>
      <c r="J5" s="3" t="s">
        <v>14</v>
      </c>
      <c r="K5" s="3" t="s">
        <v>13</v>
      </c>
      <c r="L5" s="37"/>
      <c r="M5" s="38"/>
      <c r="N5" s="38"/>
      <c r="O5" s="38"/>
      <c r="P5" s="38"/>
      <c r="Q5" s="36"/>
      <c r="R5" s="45"/>
    </row>
    <row r="6" spans="1:18" s="15" customFormat="1" x14ac:dyDescent="0.2">
      <c r="A6" s="4">
        <v>1</v>
      </c>
      <c r="B6" s="5" t="s">
        <v>24</v>
      </c>
      <c r="C6" s="6" t="s">
        <v>31</v>
      </c>
      <c r="D6" s="7">
        <v>2500</v>
      </c>
      <c r="E6" s="7" t="s">
        <v>29</v>
      </c>
      <c r="F6" s="8">
        <v>90</v>
      </c>
      <c r="G6" s="3">
        <f t="shared" ref="G6:G11" si="0">F6*D6</f>
        <v>225000</v>
      </c>
      <c r="H6" s="3">
        <v>93</v>
      </c>
      <c r="I6" s="3">
        <f t="shared" ref="I6:I11" si="1">H6*D6</f>
        <v>232500</v>
      </c>
      <c r="J6" s="3">
        <v>92</v>
      </c>
      <c r="K6" s="3">
        <f t="shared" ref="K6:K11" si="2">J6*D6</f>
        <v>230000</v>
      </c>
      <c r="L6" s="9">
        <f t="shared" ref="L6:L11" si="3">AVERAGE(F6,H6,J6)</f>
        <v>91.666666666666671</v>
      </c>
      <c r="M6" s="10">
        <f t="shared" ref="M6:M11" si="4">STDEV(F6,H6,J6)</f>
        <v>1.5275252316519468</v>
      </c>
      <c r="N6" s="11">
        <f t="shared" ref="N6:N9" si="5">M6/L6*100</f>
        <v>1.6663911618021234</v>
      </c>
      <c r="O6" s="10">
        <f>MIN(F6,H6,J6)</f>
        <v>90</v>
      </c>
      <c r="P6" s="12">
        <f>O6</f>
        <v>90</v>
      </c>
      <c r="Q6" s="13"/>
      <c r="R6" s="14">
        <f t="shared" ref="R6:R11" si="6">P6*D6</f>
        <v>225000</v>
      </c>
    </row>
    <row r="7" spans="1:18" s="15" customFormat="1" x14ac:dyDescent="0.2">
      <c r="A7" s="4">
        <v>2</v>
      </c>
      <c r="B7" s="5" t="s">
        <v>25</v>
      </c>
      <c r="C7" s="7" t="s">
        <v>32</v>
      </c>
      <c r="D7" s="7">
        <v>30</v>
      </c>
      <c r="E7" s="7" t="s">
        <v>21</v>
      </c>
      <c r="F7" s="3">
        <v>180</v>
      </c>
      <c r="G7" s="3">
        <f t="shared" si="0"/>
        <v>5400</v>
      </c>
      <c r="H7" s="3">
        <v>190</v>
      </c>
      <c r="I7" s="3">
        <f t="shared" si="1"/>
        <v>5700</v>
      </c>
      <c r="J7" s="3">
        <v>185</v>
      </c>
      <c r="K7" s="3">
        <f t="shared" si="2"/>
        <v>5550</v>
      </c>
      <c r="L7" s="9">
        <f t="shared" si="3"/>
        <v>185</v>
      </c>
      <c r="M7" s="10">
        <f t="shared" si="4"/>
        <v>5</v>
      </c>
      <c r="N7" s="11">
        <f t="shared" si="5"/>
        <v>2.7027027027027026</v>
      </c>
      <c r="O7" s="10">
        <f t="shared" ref="O7:P11" si="7">MIN(F7,H7,J7)</f>
        <v>180</v>
      </c>
      <c r="P7" s="12">
        <f t="shared" ref="P7:P11" si="8">O7</f>
        <v>180</v>
      </c>
      <c r="Q7" s="13"/>
      <c r="R7" s="14">
        <f t="shared" si="6"/>
        <v>5400</v>
      </c>
    </row>
    <row r="8" spans="1:18" s="15" customFormat="1" x14ac:dyDescent="0.2">
      <c r="A8" s="4">
        <v>3</v>
      </c>
      <c r="B8" s="5" t="s">
        <v>26</v>
      </c>
      <c r="C8" s="7" t="s">
        <v>33</v>
      </c>
      <c r="D8" s="7">
        <v>20</v>
      </c>
      <c r="E8" s="7" t="s">
        <v>29</v>
      </c>
      <c r="F8" s="3">
        <v>3500</v>
      </c>
      <c r="G8" s="3">
        <f t="shared" si="0"/>
        <v>70000</v>
      </c>
      <c r="H8" s="3">
        <v>3555</v>
      </c>
      <c r="I8" s="3">
        <f t="shared" si="1"/>
        <v>71100</v>
      </c>
      <c r="J8" s="3">
        <v>3550</v>
      </c>
      <c r="K8" s="3">
        <f t="shared" si="2"/>
        <v>71000</v>
      </c>
      <c r="L8" s="9">
        <f t="shared" si="3"/>
        <v>3535</v>
      </c>
      <c r="M8" s="10">
        <f t="shared" si="4"/>
        <v>30.413812651491099</v>
      </c>
      <c r="N8" s="11">
        <f t="shared" si="5"/>
        <v>0.86036245124444422</v>
      </c>
      <c r="O8" s="10">
        <f t="shared" si="7"/>
        <v>3500</v>
      </c>
      <c r="P8" s="12">
        <f t="shared" si="8"/>
        <v>3500</v>
      </c>
      <c r="Q8" s="13"/>
      <c r="R8" s="14">
        <f t="shared" si="6"/>
        <v>70000</v>
      </c>
    </row>
    <row r="9" spans="1:18" s="15" customFormat="1" x14ac:dyDescent="0.2">
      <c r="A9" s="4">
        <v>4</v>
      </c>
      <c r="B9" s="16" t="s">
        <v>27</v>
      </c>
      <c r="C9" s="17" t="s">
        <v>34</v>
      </c>
      <c r="D9" s="7">
        <v>2</v>
      </c>
      <c r="E9" s="7" t="s">
        <v>21</v>
      </c>
      <c r="F9" s="3">
        <v>5500</v>
      </c>
      <c r="G9" s="3">
        <f t="shared" si="0"/>
        <v>11000</v>
      </c>
      <c r="H9" s="3">
        <v>5575</v>
      </c>
      <c r="I9" s="3">
        <f t="shared" si="1"/>
        <v>11150</v>
      </c>
      <c r="J9" s="3">
        <v>5570</v>
      </c>
      <c r="K9" s="3">
        <f t="shared" si="2"/>
        <v>11140</v>
      </c>
      <c r="L9" s="9">
        <f t="shared" si="3"/>
        <v>5548.333333333333</v>
      </c>
      <c r="M9" s="10">
        <f t="shared" si="4"/>
        <v>41.93248541803041</v>
      </c>
      <c r="N9" s="11">
        <f t="shared" si="5"/>
        <v>0.75576723492995634</v>
      </c>
      <c r="O9" s="10">
        <f t="shared" si="7"/>
        <v>5500</v>
      </c>
      <c r="P9" s="12">
        <f t="shared" si="8"/>
        <v>5500</v>
      </c>
      <c r="Q9" s="13"/>
      <c r="R9" s="14">
        <f t="shared" si="6"/>
        <v>11000</v>
      </c>
    </row>
    <row r="10" spans="1:18" s="15" customFormat="1" ht="30" x14ac:dyDescent="0.2">
      <c r="A10" s="4">
        <v>5</v>
      </c>
      <c r="B10" s="5" t="s">
        <v>40</v>
      </c>
      <c r="C10" s="7" t="s">
        <v>39</v>
      </c>
      <c r="D10" s="7">
        <v>1500</v>
      </c>
      <c r="E10" s="7" t="s">
        <v>21</v>
      </c>
      <c r="F10" s="3">
        <v>2.5</v>
      </c>
      <c r="G10" s="3">
        <f t="shared" si="0"/>
        <v>3750</v>
      </c>
      <c r="H10" s="3">
        <v>2.9</v>
      </c>
      <c r="I10" s="3">
        <f t="shared" si="1"/>
        <v>4350</v>
      </c>
      <c r="J10" s="3">
        <v>2.7</v>
      </c>
      <c r="K10" s="3">
        <f t="shared" si="2"/>
        <v>4050.0000000000005</v>
      </c>
      <c r="L10" s="9">
        <f t="shared" si="3"/>
        <v>2.7000000000000006</v>
      </c>
      <c r="M10" s="10">
        <f t="shared" si="4"/>
        <v>0.19999999999999996</v>
      </c>
      <c r="N10" s="11">
        <f>M10/L10*100</f>
        <v>7.4074074074074039</v>
      </c>
      <c r="O10" s="10">
        <f t="shared" si="7"/>
        <v>2.5</v>
      </c>
      <c r="P10" s="12">
        <f t="shared" si="8"/>
        <v>2.5</v>
      </c>
      <c r="Q10" s="18"/>
      <c r="R10" s="14">
        <f t="shared" si="6"/>
        <v>3750</v>
      </c>
    </row>
    <row r="11" spans="1:18" s="15" customFormat="1" x14ac:dyDescent="0.2">
      <c r="A11" s="4">
        <v>6</v>
      </c>
      <c r="B11" s="5" t="s">
        <v>28</v>
      </c>
      <c r="C11" s="6" t="s">
        <v>35</v>
      </c>
      <c r="D11" s="7">
        <v>7</v>
      </c>
      <c r="E11" s="7" t="s">
        <v>30</v>
      </c>
      <c r="F11" s="8">
        <v>900</v>
      </c>
      <c r="G11" s="3">
        <f t="shared" si="0"/>
        <v>6300</v>
      </c>
      <c r="H11" s="3">
        <v>912</v>
      </c>
      <c r="I11" s="3">
        <f t="shared" si="1"/>
        <v>6384</v>
      </c>
      <c r="J11" s="3">
        <v>910</v>
      </c>
      <c r="K11" s="3">
        <f t="shared" si="2"/>
        <v>6370</v>
      </c>
      <c r="L11" s="9">
        <f t="shared" si="3"/>
        <v>907.33333333333337</v>
      </c>
      <c r="M11" s="10">
        <f t="shared" si="4"/>
        <v>6.4291005073286369</v>
      </c>
      <c r="N11" s="11">
        <f t="shared" ref="N11" si="9">M11/L11*100</f>
        <v>0.70857095966149564</v>
      </c>
      <c r="O11" s="10">
        <f t="shared" si="7"/>
        <v>900</v>
      </c>
      <c r="P11" s="12">
        <f t="shared" si="8"/>
        <v>900</v>
      </c>
      <c r="Q11" s="13"/>
      <c r="R11" s="14">
        <f t="shared" si="6"/>
        <v>6300</v>
      </c>
    </row>
    <row r="12" spans="1:18" x14ac:dyDescent="0.25">
      <c r="A12" s="4"/>
      <c r="B12" s="19"/>
      <c r="C12" s="20"/>
      <c r="D12" s="21"/>
      <c r="E12" s="21"/>
      <c r="F12" s="22"/>
      <c r="G12" s="22">
        <f>SUM(G6:G11)</f>
        <v>321450</v>
      </c>
      <c r="H12" s="22"/>
      <c r="I12" s="22">
        <f>SUM(I6:I11)</f>
        <v>331184</v>
      </c>
      <c r="J12" s="22"/>
      <c r="K12" s="22">
        <f>SUM(K6:K11)</f>
        <v>328110</v>
      </c>
      <c r="L12" s="23"/>
      <c r="M12" s="24"/>
      <c r="N12" s="25"/>
      <c r="O12" s="26"/>
      <c r="P12" s="27"/>
      <c r="R12" s="28"/>
    </row>
    <row r="13" spans="1:18" x14ac:dyDescent="0.25">
      <c r="A13" s="64" t="s">
        <v>16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  <c r="P13" s="29">
        <f>SUM(P6:P12)</f>
        <v>10172.5</v>
      </c>
      <c r="R13" s="30"/>
    </row>
    <row r="14" spans="1:18" x14ac:dyDescent="0.25">
      <c r="A14" s="61" t="s">
        <v>17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3"/>
      <c r="R14" s="29">
        <f>SUM(R6:R13)</f>
        <v>321450</v>
      </c>
    </row>
    <row r="15" spans="1:18" x14ac:dyDescent="0.25">
      <c r="A15" s="58" t="s">
        <v>11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60"/>
      <c r="R15" s="30"/>
    </row>
    <row r="16" spans="1:18" x14ac:dyDescent="0.25">
      <c r="A16" s="55" t="s">
        <v>10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7"/>
      <c r="R16" s="30"/>
    </row>
    <row r="17" spans="1:18" x14ac:dyDescent="0.25">
      <c r="A17" s="52" t="s">
        <v>23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4"/>
      <c r="R17" s="30"/>
    </row>
  </sheetData>
  <sheetProtection selectLockedCells="1" selectUnlockedCells="1"/>
  <mergeCells count="24">
    <mergeCell ref="A17:P17"/>
    <mergeCell ref="A16:P16"/>
    <mergeCell ref="A15:P15"/>
    <mergeCell ref="A14:P14"/>
    <mergeCell ref="A13:O13"/>
    <mergeCell ref="A1:O2"/>
    <mergeCell ref="A3:A5"/>
    <mergeCell ref="B3:B5"/>
    <mergeCell ref="L3:N3"/>
    <mergeCell ref="N4:N5"/>
    <mergeCell ref="O4:O5"/>
    <mergeCell ref="L4:L5"/>
    <mergeCell ref="H4:I4"/>
    <mergeCell ref="D3:D5"/>
    <mergeCell ref="F3:K3"/>
    <mergeCell ref="E3:E5"/>
    <mergeCell ref="J4:K4"/>
    <mergeCell ref="Q4:Q5"/>
    <mergeCell ref="P4:P5"/>
    <mergeCell ref="M4:M5"/>
    <mergeCell ref="C3:C5"/>
    <mergeCell ref="F4:G4"/>
    <mergeCell ref="O3:R3"/>
    <mergeCell ref="R4:R5"/>
  </mergeCells>
  <phoneticPr fontId="1" type="noConversion"/>
  <printOptions horizontalCentered="1"/>
  <pageMargins left="0.15748031496062992" right="0.15748031496062992" top="0.51181102362204722" bottom="0.35433070866141736" header="0.27559055118110237" footer="0.23622047244094491"/>
  <pageSetup paperSize="9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закупки</cp:lastModifiedBy>
  <cp:lastPrinted>2024-12-25T10:54:46Z</cp:lastPrinted>
  <dcterms:created xsi:type="dcterms:W3CDTF">2014-01-29T10:37:40Z</dcterms:created>
  <dcterms:modified xsi:type="dcterms:W3CDTF">2026-05-14T11:37:08Z</dcterms:modified>
</cp:coreProperties>
</file>